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ozashvili\Desktop\Procurement Total\constraction\bih გაერთიანებული\"/>
    </mc:Choice>
  </mc:AlternateContent>
  <xr:revisionPtr revIDLastSave="0" documentId="13_ncr:1_{0092F82E-5888-4A5D-BDB7-D0DDBED064EA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თავფურცელი" sheetId="6" r:id="rId1"/>
    <sheet name="BIH ER" sheetId="2" r:id="rId2"/>
    <sheet name="BIH CT" sheetId="3" r:id="rId3"/>
    <sheet name="BIH Cooling heating" sheetId="5" r:id="rId4"/>
  </sheets>
  <definedNames>
    <definedName name="__________________y454545">[0]!__________________y454545</definedName>
    <definedName name="____________y454545">[0]!____________y454545</definedName>
    <definedName name="___________y454545">[0]!___________y454545</definedName>
    <definedName name="_____wrn2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_wrn2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_xlfn.BAHTTEXT" hidden="1">#NAME?</definedName>
    <definedName name="____mal2" localSheetId="3" hidden="1">{"'KABA MALZEME'!$B$5:$G$101","'KABA MALZEME'!$B$5:$G$101"}</definedName>
    <definedName name="____mal2" localSheetId="2" hidden="1">{"'KABA MALZEME'!$B$5:$G$101","'KABA MALZEME'!$B$5:$G$101"}</definedName>
    <definedName name="____mal2" hidden="1">{"'KABA MALZEME'!$B$5:$G$101","'KABA MALZEME'!$B$5:$G$101"}</definedName>
    <definedName name="____wrn2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wrn2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__xlfn.BAHTTEXT" hidden="1">#NAME?</definedName>
    <definedName name="___mal2" localSheetId="3" hidden="1">{"'KABA MALZEME'!$B$5:$G$101","'KABA MALZEME'!$B$5:$G$101"}</definedName>
    <definedName name="___mal2" localSheetId="2" hidden="1">{"'KABA MALZEME'!$B$5:$G$101","'KABA MALZEME'!$B$5:$G$101"}</definedName>
    <definedName name="___mal2" hidden="1">{"'KABA MALZEME'!$B$5:$G$101","'KABA MALZEME'!$B$5:$G$101"}</definedName>
    <definedName name="___xlfn.BAHTTEXT" hidden="1">#NAME?</definedName>
    <definedName name="___y454545">[0]!___y454545</definedName>
    <definedName name="__IntlFixup" hidden="1">TRUE</definedName>
    <definedName name="__mal2" localSheetId="3" hidden="1">{"'KABA MALZEME'!$B$5:$G$101","'KABA MALZEME'!$B$5:$G$101"}</definedName>
    <definedName name="__mal2" localSheetId="2" hidden="1">{"'KABA MALZEME'!$B$5:$G$101","'KABA MALZEME'!$B$5:$G$101"}</definedName>
    <definedName name="__mal2" hidden="1">{"'KABA MALZEME'!$B$5:$G$101","'KABA MALZEME'!$B$5:$G$101"}</definedName>
    <definedName name="__wrn2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2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_xlfn.BAHTTEXT" hidden="1">#NAME?</definedName>
    <definedName name="__y454545">[0]!__y454545</definedName>
    <definedName name="__ZA36" localSheetId="3" hidden="1">{"'Appendix 3 Currency'!$A$1:$U$96"}</definedName>
    <definedName name="__ZA36" localSheetId="2" hidden="1">{"'Appendix 3 Currency'!$A$1:$U$96"}</definedName>
    <definedName name="__ZA36" hidden="1">{"'Appendix 3 Currency'!$A$1:$U$96"}</definedName>
    <definedName name="_mal2" localSheetId="3" hidden="1">{"'KABA MALZEME'!$B$5:$G$101","'KABA MALZEME'!$B$5:$G$101"}</definedName>
    <definedName name="_mal2" localSheetId="2" hidden="1">{"'KABA MALZEME'!$B$5:$G$101","'KABA MALZEME'!$B$5:$G$101"}</definedName>
    <definedName name="_mal2" hidden="1">{"'KABA MALZEME'!$B$5:$G$101","'KABA MALZEME'!$B$5:$G$101"}</definedName>
    <definedName name="_old2" localSheetId="3" hidden="1">{"'Sheet1'!$A$1:$X$25"}</definedName>
    <definedName name="_old2" localSheetId="2" hidden="1">{"'Sheet1'!$A$1:$X$25"}</definedName>
    <definedName name="_old2" hidden="1">{"'Sheet1'!$A$1:$X$25"}</definedName>
    <definedName name="_Order1" hidden="1">255</definedName>
    <definedName name="_Order2" hidden="1">255</definedName>
    <definedName name="_Regression_Int" hidden="1">1</definedName>
    <definedName name="_wrn2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2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Access_Button" hidden="1">"Активное_оборудование_Cabletron_Devices_Таблица1"</definedName>
    <definedName name="anscount" hidden="1">1</definedName>
    <definedName name="AS2DocOpenMode" hidden="1">"AS2DocumentEdit"</definedName>
    <definedName name="aüeatt" localSheetId="3" hidden="1">{0,0,0,0;0,0,0,0;0,0,0,0;0,0,0,0;0,0,0,0;0,0,0,0;0,0,0,0;0,0,0,0;0,0,0,0;0,0,0,0;0,0,0,0;0,0,0,0;0,0,0,0;0,0,0,0;0,0,0,0;0,0,0,0;0,0,0,0;0,0,0,0;0,0,0,0;0,0,0,0;0,0,0,0;0,0,0,0;0,0,0,0;0,0,0,0;0,0,0,0;0,0,0,0;0,0,0,0;0,0,0,0;0,0,0,0;0,0,0,0;0,0,0,0;0,0,0,0;0,0,0,0}</definedName>
    <definedName name="aüeatt" localSheetId="2" hidden="1">{0,0,0,0;0,0,0,0;0,0,0,0;0,0,0,0;0,0,0,0;0,0,0,0;0,0,0,0;0,0,0,0;0,0,0,0;0,0,0,0;0,0,0,0;0,0,0,0;0,0,0,0;0,0,0,0;0,0,0,0;0,0,0,0;0,0,0,0;0,0,0,0;0,0,0,0;0,0,0,0;0,0,0,0;0,0,0,0;0,0,0,0;0,0,0,0;0,0,0,0;0,0,0,0;0,0,0,0;0,0,0,0;0,0,0,0;0,0,0,0;0,0,0,0;0,0,0,0;0,0,0,0}</definedName>
    <definedName name="aüeatt" hidden="1">{0,0,0,0;0,0,0,0;0,0,0,0;0,0,0,0;0,0,0,0;0,0,0,0;0,0,0,0;0,0,0,0;0,0,0,0;0,0,0,0;0,0,0,0;0,0,0,0;0,0,0,0;0,0,0,0;0,0,0,0;0,0,0,0;0,0,0,0;0,0,0,0;0,0,0,0;0,0,0,0;0,0,0,0;0,0,0,0;0,0,0,0;0,0,0,0;0,0,0,0;0,0,0,0;0,0,0,0;0,0,0,0;0,0,0,0;0,0,0,0;0,0,0,0;0,0,0,0;0,0,0,0}</definedName>
    <definedName name="B5a" localSheetId="3" hidden="1">{"'Break down'!$A$4"}</definedName>
    <definedName name="B5a" localSheetId="2" hidden="1">{"'Break down'!$A$4"}</definedName>
    <definedName name="B5a" hidden="1">{"'Break down'!$A$4"}</definedName>
    <definedName name="BSIWhichPageSetup" hidden="1">1</definedName>
    <definedName name="BSIWhichPageSetup_0" hidden="1">"0þ"</definedName>
    <definedName name="BuiltIn_Print_Area">"$"</definedName>
    <definedName name="BuiltIn_Print_Area___0">"$"</definedName>
    <definedName name="BuiltIn_Print_Area___0___0">"$"</definedName>
    <definedName name="BuiltIn_Print_Area___0___0___0">"$"</definedName>
    <definedName name="BuiltIn_Print_Area___0___0___0___0">"$"</definedName>
    <definedName name="BuiltIn_Print_Area___0___0___0___0___0">"$"</definedName>
    <definedName name="CBWorkbookPriority" hidden="1">-1289300559</definedName>
    <definedName name="CompanyInfo1">"JCI"</definedName>
    <definedName name="CompanyInfo2">"JCI"</definedName>
    <definedName name="ContractName">"Contract"</definedName>
    <definedName name="ContractNumber">"88888888"</definedName>
    <definedName name="Customer">" "</definedName>
    <definedName name="DocumentName">""</definedName>
    <definedName name="DocumentNumber">""</definedName>
    <definedName name="dsasas">[0]!dsasas</definedName>
    <definedName name="dsdas">[0]!dsdas</definedName>
    <definedName name="eeeee" localSheetId="3" hidden="1">{"'Sheet1'!$A$1:$X$25"}</definedName>
    <definedName name="eeeee" localSheetId="2" hidden="1">{"'Sheet1'!$A$1:$X$25"}</definedName>
    <definedName name="eeeee" hidden="1">{"'Sheet1'!$A$1:$X$25"}</definedName>
    <definedName name="Ele" localSheetId="3" hidden="1">{"'Break down'!$A$4"}</definedName>
    <definedName name="Ele" localSheetId="2" hidden="1">{"'Break down'!$A$4"}</definedName>
    <definedName name="Ele" hidden="1">{"'Break down'!$A$4"}</definedName>
    <definedName name="gbf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gbf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gb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gwag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gwag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gwag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HAVUZ" localSheetId="3" hidden="1">{"'KABA MALZEME'!$B$5:$G$101","'KABA MALZEME'!$B$5:$G$101"}</definedName>
    <definedName name="HAVUZ" localSheetId="2" hidden="1">{"'KABA MALZEME'!$B$5:$G$101","'KABA MALZEME'!$B$5:$G$101"}</definedName>
    <definedName name="HAVUZ" hidden="1">{"'KABA MALZEME'!$B$5:$G$101","'KABA MALZEME'!$B$5:$G$101"}</definedName>
    <definedName name="Hedge">6.7754</definedName>
    <definedName name="Hedge_rate">6.7754</definedName>
    <definedName name="HTML_CodePage" hidden="1">1252</definedName>
    <definedName name="HTML_Control" localSheetId="3" hidden="1">{"'Appendix 3 Currency'!$A$1:$U$96"}</definedName>
    <definedName name="HTML_Control" localSheetId="2" hidden="1">{"'Appendix 3 Currency'!$A$1:$U$96"}</definedName>
    <definedName name="HTML_Control" hidden="1">{"'Appendix 3 Currency'!$A$1:$U$96"}</definedName>
    <definedName name="HTML_Control1" localSheetId="3" hidden="1">{"'Sheet1'!$A$1:$X$25"}</definedName>
    <definedName name="HTML_Control1" localSheetId="2" hidden="1">{"'Sheet1'!$A$1:$X$25"}</definedName>
    <definedName name="HTML_Control1" hidden="1">{"'Sheet1'!$A$1:$X$25"}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Title" hidden="1">"Cash Flow Form"</definedName>
    <definedName name="HTML1_10" hidden="1">""</definedName>
    <definedName name="HTML1_11" hidden="1">1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0" hidden="1">""</definedName>
    <definedName name="HTML10_11" hidden="1">1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0" hidden="1">""</definedName>
    <definedName name="HTML11_11" hidden="1">1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0" hidden="1">""</definedName>
    <definedName name="HTML12_11" hidden="1">1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0" hidden="1">""</definedName>
    <definedName name="HTML13_11" hidden="1">1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0" hidden="1">""</definedName>
    <definedName name="HTML14_11" hidden="1">1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0" hidden="1">""</definedName>
    <definedName name="HTML15_11" hidden="1">1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0" hidden="1">""</definedName>
    <definedName name="HTML16_11" hidden="1">1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0" hidden="1">""</definedName>
    <definedName name="HTML17_11" hidden="1">1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0" hidden="1">""</definedName>
    <definedName name="HTML18_11" hidden="1">1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0" hidden="1">""</definedName>
    <definedName name="HTML19_11" hidden="1">1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0" hidden="1">""</definedName>
    <definedName name="HTML2_11" hidden="1">1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0" hidden="1">""</definedName>
    <definedName name="HTML20_11" hidden="1">1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0" hidden="1">""</definedName>
    <definedName name="HTML21_11" hidden="1">1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0" hidden="1">""</definedName>
    <definedName name="HTML22_11" hidden="1">1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0" hidden="1">""</definedName>
    <definedName name="HTML23_11" hidden="1">1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0" hidden="1">""</definedName>
    <definedName name="HTML24_11" hidden="1">1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0" hidden="1">""</definedName>
    <definedName name="HTML25_11" hidden="1">1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0" hidden="1">""</definedName>
    <definedName name="HTML26_11" hidden="1">1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0" hidden="1">""</definedName>
    <definedName name="HTML27_11" hidden="1">1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0" hidden="1">""</definedName>
    <definedName name="HTML28_11" hidden="1">1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0" hidden="1">""</definedName>
    <definedName name="HTML29_11" hidden="1">1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0" hidden="1">""</definedName>
    <definedName name="HTML3_11" hidden="1">1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0" hidden="1">""</definedName>
    <definedName name="HTML30_11" hidden="1">1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0" hidden="1">""</definedName>
    <definedName name="HTML4_11" hidden="1">1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0" hidden="1">""</definedName>
    <definedName name="HTML5_11" hidden="1">1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0" hidden="1">""</definedName>
    <definedName name="HTML6_11" hidden="1">1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0" hidden="1">""</definedName>
    <definedName name="HTML7_11" hidden="1">1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0" hidden="1">""</definedName>
    <definedName name="HTML8_11" hidden="1">1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0" hidden="1">""</definedName>
    <definedName name="HTML9_11" hidden="1">1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İIPŞYK" localSheetId="3" hidden="1">{"'Cash Requirements 5F '!$A$1:$AC$48"}</definedName>
    <definedName name="İIPŞYK" localSheetId="2" hidden="1">{"'Cash Requirements 5F '!$A$1:$AC$48"}</definedName>
    <definedName name="İIPŞYK" hidden="1">{"'Cash Requirements 5F '!$A$1:$AC$48"}</definedName>
    <definedName name="InitialUse">0</definedName>
    <definedName name="kkkk">[0]!kkkk</definedName>
    <definedName name="kyd.Dim.01." hidden="1">"currency"</definedName>
    <definedName name="kyd.Dim.02." hidden="1">"currency"</definedName>
    <definedName name="kyd.ElementType.01." hidden="1">3</definedName>
    <definedName name="kyd.ElementType.02." hidden="1">3</definedName>
    <definedName name="kyd.MemoSortHide." hidden="1">FALSE</definedName>
    <definedName name="kyd.NumLevels.01." hidden="1">999</definedName>
    <definedName name="kyd.NumLevels.02." hidden="1">999</definedName>
    <definedName name="kyd.ParentName.01." hidden="1">"AUD"</definedName>
    <definedName name="kyd.ParentName.02." hidden="1">"AUD"</definedName>
    <definedName name="kyd.PreScreenData." hidden="1">FALSE</definedName>
    <definedName name="kyd.PrintMemo." hidden="1">FALSE</definedName>
    <definedName name="kyd.PrintParent.01." hidden="1">TRUE</definedName>
    <definedName name="kyd.PrintParent.02." hidden="1">TRUE</definedName>
    <definedName name="kyd.PrintStdWhen." hidden="1">3</definedName>
    <definedName name="kyd.SaveAsFile." hidden="1">FALSE</definedName>
    <definedName name="kyd.SaveMemo." hidden="1">FALSE</definedName>
    <definedName name="kyd.SelectString.01." hidden="1">"*"</definedName>
    <definedName name="kyd.SelectString.02." hidden="1">"*"</definedName>
    <definedName name="kyd.StdSortHide." hidden="1">FALSE</definedName>
    <definedName name="kyd.StopRow." hidden="1">16384</definedName>
    <definedName name="kyd.WriteMemWhenOptn." hidden="1">3</definedName>
    <definedName name="limcount" hidden="1">1</definedName>
    <definedName name="Macro1">[0]!Macro1</definedName>
    <definedName name="MCL_sheet_inc" localSheetId="3" hidden="1">{"'Sheet1'!$A$1:$X$25"}</definedName>
    <definedName name="MCL_sheet_inc" localSheetId="2" hidden="1">{"'Sheet1'!$A$1:$X$25"}</definedName>
    <definedName name="MCL_sheet_inc" hidden="1">{"'Sheet1'!$A$1:$X$25"}</definedName>
    <definedName name="nrnr1" localSheetId="3" hidden="1">{"'KABA MALZEME'!$B$5:$G$101","'KABA MALZEME'!$B$5:$G$101"}</definedName>
    <definedName name="nrnr1" localSheetId="2" hidden="1">{"'KABA MALZEME'!$B$5:$G$101","'KABA MALZEME'!$B$5:$G$101"}</definedName>
    <definedName name="nrnr1" hidden="1">{"'KABA MALZEME'!$B$5:$G$101","'KABA MALZEME'!$B$5:$G$101"}</definedName>
    <definedName name="nrnr2" localSheetId="3" hidden="1">{"'KABA MALZEME'!$B$5:$G$101","'KABA MALZEME'!$B$5:$G$101"}</definedName>
    <definedName name="nrnr2" localSheetId="2" hidden="1">{"'KABA MALZEME'!$B$5:$G$101","'KABA MALZEME'!$B$5:$G$101"}</definedName>
    <definedName name="nrnr2" hidden="1">{"'KABA MALZEME'!$B$5:$G$101","'KABA MALZEME'!$B$5:$G$101"}</definedName>
    <definedName name="nrnr6" localSheetId="3" hidden="1">{"'KABA MALZEME'!$B$5:$G$101","'KABA MALZEME'!$B$5:$G$101"}</definedName>
    <definedName name="nrnr6" localSheetId="2" hidden="1">{"'KABA MALZEME'!$B$5:$G$101","'KABA MALZEME'!$B$5:$G$101"}</definedName>
    <definedName name="nrnr6" hidden="1">{"'KABA MALZEME'!$B$5:$G$101","'KABA MALZEME'!$B$5:$G$101"}</definedName>
    <definedName name="offset">1</definedName>
    <definedName name="p____2___m____p___l_______ln__4___l___d____1___2___K1____l___SQRT_A_____SQRT_m__1__2">"ki1"</definedName>
    <definedName name="ProjectName">"Test"</definedName>
    <definedName name="ProjectName1">"Test"</definedName>
    <definedName name="ProjectName2">"Test"</definedName>
    <definedName name="ProjectName3">"Test"</definedName>
    <definedName name="ProjectNumber">"88888888"</definedName>
    <definedName name="QS_Expenses">735350</definedName>
    <definedName name="RiskAutoStopPercChange">1.5</definedName>
    <definedName name="RiskBeforeSimMacro">"Initialise_Model"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1</definedName>
    <definedName name="RiskStatFunctionsUpdateFreq">1</definedName>
    <definedName name="RiskTemplateSheetName">"myTemplate"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sadff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adff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adf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caffolding" localSheetId="3" hidden="1">{"'Break down'!$A$4"}</definedName>
    <definedName name="Scaffolding" localSheetId="2" hidden="1">{"'Break down'!$A$4"}</definedName>
    <definedName name="Scaffolding" hidden="1">{"'Break down'!$A$4"}</definedName>
    <definedName name="scdsf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cdsf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cds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cheduleType">"valve"</definedName>
    <definedName name="sdasdasd">[0]!sdasdasd</definedName>
    <definedName name="sdsd">[0]!sdsd</definedName>
    <definedName name="sencount" hidden="1">1</definedName>
    <definedName name="sfsadf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fsadf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fsadf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SMT_Expenses">1543094.04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rel10" hidden="1">2</definedName>
    <definedName name="solver_rel11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0" hidden="1">315430</definedName>
    <definedName name="solver_rhs11" hidden="1">284920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22000000000</definedName>
    <definedName name="StartRow">6</definedName>
    <definedName name="T4E">[0]!T4E</definedName>
    <definedName name="temp" localSheetId="3" hidden="1">{"'Break down'!$A$4"}</definedName>
    <definedName name="temp" localSheetId="2" hidden="1">{"'Break down'!$A$4"}</definedName>
    <definedName name="temp" hidden="1">{"'Break down'!$A$4"}</definedName>
    <definedName name="TextRefCopyRangeCount" hidden="1">4</definedName>
    <definedName name="tmp" localSheetId="3" hidden="1">{"'Break down'!$A$4"}</definedName>
    <definedName name="tmp" localSheetId="2" hidden="1">{"'Break down'!$A$4"}</definedName>
    <definedName name="tmp" hidden="1">{"'Break down'!$A$4"}</definedName>
    <definedName name="ulul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ulul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ulul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erName">"Subrata"</definedName>
    <definedName name="Version">3</definedName>
    <definedName name="vşş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vşş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vşş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aiting">"Picture 1"</definedName>
    <definedName name="Weeks_Per_Month">4.33</definedName>
    <definedName name="wrn.p3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3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localSheetId="3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localSheetId="2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 hidden="1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www" localSheetId="3" hidden="1">{"'Sheet1'!$A$1:$X$25"}</definedName>
    <definedName name="wwww" localSheetId="2" hidden="1">{"'Sheet1'!$A$1:$X$25"}</definedName>
    <definedName name="wwww" hidden="1">{"'Sheet1'!$A$1:$X$25"}</definedName>
    <definedName name="xls." localSheetId="3" hidden="1">{"'Break down'!$A$4"}</definedName>
    <definedName name="xls." localSheetId="2" hidden="1">{"'Break down'!$A$4"}</definedName>
    <definedName name="xls." hidden="1">{"'Break down'!$A$4"}</definedName>
    <definedName name="y">[0]!y</definedName>
    <definedName name="ㅜ" localSheetId="3" hidden="1">{"'매출'!$A$1:$I$22"}</definedName>
    <definedName name="ㅜ" localSheetId="2" hidden="1">{"'매출'!$A$1:$I$22"}</definedName>
    <definedName name="ㅜ" hidden="1">{"'매출'!$A$1:$I$22"}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6" l="1"/>
  <c r="K11" i="2"/>
  <c r="B9" i="6"/>
  <c r="B8" i="6"/>
  <c r="F8" i="5" l="1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1" i="5"/>
  <c r="H21" i="5"/>
  <c r="F22" i="5"/>
  <c r="H22" i="5"/>
  <c r="F23" i="5"/>
  <c r="H23" i="5"/>
  <c r="F24" i="5"/>
  <c r="H24" i="5"/>
  <c r="F25" i="5"/>
  <c r="H25" i="5"/>
  <c r="F26" i="5"/>
  <c r="H26" i="5"/>
  <c r="I26" i="5" s="1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D34" i="5"/>
  <c r="H34" i="5" s="1"/>
  <c r="H35" i="5"/>
  <c r="F36" i="5"/>
  <c r="H36" i="5"/>
  <c r="F37" i="5"/>
  <c r="H37" i="5"/>
  <c r="I37" i="5" s="1"/>
  <c r="F38" i="5"/>
  <c r="H38" i="5"/>
  <c r="F39" i="5"/>
  <c r="H39" i="5"/>
  <c r="H40" i="5"/>
  <c r="I33" i="5" l="1"/>
  <c r="I31" i="5"/>
  <c r="I27" i="5"/>
  <c r="I25" i="5"/>
  <c r="I21" i="5"/>
  <c r="I16" i="5"/>
  <c r="I30" i="5"/>
  <c r="I28" i="5"/>
  <c r="I24" i="5"/>
  <c r="I22" i="5"/>
  <c r="I19" i="5"/>
  <c r="I17" i="5"/>
  <c r="I13" i="5"/>
  <c r="I11" i="5"/>
  <c r="I29" i="5"/>
  <c r="I23" i="5"/>
  <c r="I14" i="5"/>
  <c r="I10" i="5"/>
  <c r="I8" i="5"/>
  <c r="F34" i="5"/>
  <c r="F35" i="5" s="1"/>
  <c r="I35" i="5" s="1"/>
  <c r="I9" i="5"/>
  <c r="I12" i="5"/>
  <c r="I36" i="5"/>
  <c r="I32" i="5"/>
  <c r="I18" i="5"/>
  <c r="I15" i="5"/>
  <c r="I39" i="5"/>
  <c r="I34" i="5"/>
  <c r="I38" i="5"/>
  <c r="H41" i="5"/>
  <c r="F40" i="5"/>
  <c r="I40" i="5" s="1"/>
  <c r="F9" i="3"/>
  <c r="H9" i="3"/>
  <c r="K9" i="3" s="1"/>
  <c r="J9" i="3"/>
  <c r="F10" i="3"/>
  <c r="H10" i="3"/>
  <c r="J10" i="3"/>
  <c r="K10" i="3" s="1"/>
  <c r="F11" i="3"/>
  <c r="H11" i="3"/>
  <c r="J11" i="3"/>
  <c r="F12" i="3"/>
  <c r="H12" i="3"/>
  <c r="J12" i="3"/>
  <c r="F13" i="3"/>
  <c r="H13" i="3"/>
  <c r="K13" i="3" s="1"/>
  <c r="J13" i="3"/>
  <c r="F14" i="3"/>
  <c r="H14" i="3"/>
  <c r="J14" i="3"/>
  <c r="K14" i="3" s="1"/>
  <c r="F15" i="3"/>
  <c r="H15" i="3"/>
  <c r="K15" i="3" s="1"/>
  <c r="J15" i="3"/>
  <c r="F16" i="3"/>
  <c r="H16" i="3"/>
  <c r="J16" i="3"/>
  <c r="F17" i="3"/>
  <c r="H17" i="3"/>
  <c r="K17" i="3" s="1"/>
  <c r="J17" i="3"/>
  <c r="F18" i="3"/>
  <c r="H18" i="3"/>
  <c r="J18" i="3"/>
  <c r="K18" i="3" s="1"/>
  <c r="F19" i="3"/>
  <c r="H19" i="3"/>
  <c r="K19" i="3" s="1"/>
  <c r="J19" i="3"/>
  <c r="F20" i="3"/>
  <c r="H20" i="3"/>
  <c r="J20" i="3"/>
  <c r="F21" i="3"/>
  <c r="H21" i="3"/>
  <c r="K21" i="3" s="1"/>
  <c r="J21" i="3"/>
  <c r="F22" i="3"/>
  <c r="H22" i="3"/>
  <c r="J22" i="3"/>
  <c r="K22" i="3" s="1"/>
  <c r="F23" i="3"/>
  <c r="H23" i="3"/>
  <c r="K23" i="3" s="1"/>
  <c r="J23" i="3"/>
  <c r="D24" i="3"/>
  <c r="J24" i="3" s="1"/>
  <c r="D25" i="3"/>
  <c r="F25" i="3" s="1"/>
  <c r="J25" i="3"/>
  <c r="F26" i="3"/>
  <c r="H26" i="3"/>
  <c r="K26" i="3" s="1"/>
  <c r="J26" i="3"/>
  <c r="D27" i="3"/>
  <c r="F27" i="3" s="1"/>
  <c r="F28" i="3"/>
  <c r="H28" i="3"/>
  <c r="J28" i="3"/>
  <c r="D29" i="3"/>
  <c r="F29" i="3" s="1"/>
  <c r="F30" i="3"/>
  <c r="H30" i="3"/>
  <c r="J30" i="3"/>
  <c r="D31" i="3"/>
  <c r="F31" i="3"/>
  <c r="H31" i="3"/>
  <c r="J31" i="3"/>
  <c r="F32" i="3"/>
  <c r="H32" i="3"/>
  <c r="K32" i="3" s="1"/>
  <c r="J32" i="3"/>
  <c r="D33" i="3"/>
  <c r="H33" i="3" s="1"/>
  <c r="F33" i="3"/>
  <c r="F34" i="3"/>
  <c r="H34" i="3"/>
  <c r="J34" i="3"/>
  <c r="K34" i="3"/>
  <c r="F35" i="3"/>
  <c r="H35" i="3"/>
  <c r="K35" i="3" s="1"/>
  <c r="J35" i="3"/>
  <c r="F36" i="3"/>
  <c r="H36" i="3"/>
  <c r="J36" i="3"/>
  <c r="K36" i="3" s="1"/>
  <c r="D37" i="3"/>
  <c r="F37" i="3" s="1"/>
  <c r="F38" i="3"/>
  <c r="H38" i="3"/>
  <c r="J38" i="3"/>
  <c r="K38" i="3"/>
  <c r="F39" i="3"/>
  <c r="H39" i="3"/>
  <c r="J39" i="3"/>
  <c r="D40" i="3"/>
  <c r="F40" i="3" s="1"/>
  <c r="D41" i="3"/>
  <c r="H41" i="3" s="1"/>
  <c r="D42" i="3"/>
  <c r="H42" i="3" s="1"/>
  <c r="F42" i="3"/>
  <c r="D43" i="3"/>
  <c r="F43" i="3"/>
  <c r="H43" i="3"/>
  <c r="J43" i="3"/>
  <c r="K43" i="3" s="1"/>
  <c r="D44" i="3"/>
  <c r="F44" i="3" s="1"/>
  <c r="F45" i="3"/>
  <c r="H45" i="3"/>
  <c r="J45" i="3"/>
  <c r="D47" i="3"/>
  <c r="H47" i="3" s="1"/>
  <c r="F49" i="3"/>
  <c r="H49" i="3"/>
  <c r="J49" i="3"/>
  <c r="F50" i="3"/>
  <c r="H50" i="3"/>
  <c r="K50" i="3" s="1"/>
  <c r="J50" i="3"/>
  <c r="D51" i="3"/>
  <c r="F51" i="3" s="1"/>
  <c r="D52" i="3"/>
  <c r="F52" i="3" s="1"/>
  <c r="F53" i="3"/>
  <c r="H53" i="3"/>
  <c r="J53" i="3"/>
  <c r="K53" i="3" s="1"/>
  <c r="F54" i="3"/>
  <c r="H54" i="3"/>
  <c r="J54" i="3"/>
  <c r="F55" i="3"/>
  <c r="H55" i="3"/>
  <c r="K55" i="3" s="1"/>
  <c r="J55" i="3"/>
  <c r="F56" i="3"/>
  <c r="H56" i="3"/>
  <c r="J56" i="3"/>
  <c r="D57" i="3"/>
  <c r="F57" i="3" s="1"/>
  <c r="F58" i="3"/>
  <c r="H58" i="3"/>
  <c r="J58" i="3"/>
  <c r="F59" i="3"/>
  <c r="H59" i="3"/>
  <c r="K59" i="3" s="1"/>
  <c r="J59" i="3"/>
  <c r="F60" i="3"/>
  <c r="H60" i="3"/>
  <c r="K60" i="3" s="1"/>
  <c r="J60" i="3"/>
  <c r="F61" i="3"/>
  <c r="H61" i="3"/>
  <c r="J61" i="3"/>
  <c r="K61" i="3" s="1"/>
  <c r="D62" i="3"/>
  <c r="F62" i="3" s="1"/>
  <c r="D63" i="3"/>
  <c r="F63" i="3"/>
  <c r="H63" i="3"/>
  <c r="J63" i="3"/>
  <c r="F64" i="3"/>
  <c r="H64" i="3"/>
  <c r="K64" i="3" s="1"/>
  <c r="J64" i="3"/>
  <c r="F65" i="3"/>
  <c r="H65" i="3"/>
  <c r="J65" i="3"/>
  <c r="K65" i="3" s="1"/>
  <c r="D66" i="3"/>
  <c r="H66" i="3" s="1"/>
  <c r="F66" i="3"/>
  <c r="F67" i="3"/>
  <c r="H67" i="3"/>
  <c r="J67" i="3"/>
  <c r="F68" i="3"/>
  <c r="H68" i="3"/>
  <c r="K68" i="3" s="1"/>
  <c r="J68" i="3"/>
  <c r="F69" i="3"/>
  <c r="H69" i="3"/>
  <c r="J69" i="3"/>
  <c r="F70" i="3"/>
  <c r="H70" i="3"/>
  <c r="J70" i="3"/>
  <c r="K70" i="3" s="1"/>
  <c r="F71" i="3"/>
  <c r="H71" i="3"/>
  <c r="J71" i="3"/>
  <c r="K71" i="3" s="1"/>
  <c r="F72" i="3"/>
  <c r="H72" i="3"/>
  <c r="J72" i="3"/>
  <c r="K72" i="3"/>
  <c r="F73" i="3"/>
  <c r="H73" i="3"/>
  <c r="J73" i="3"/>
  <c r="F74" i="3"/>
  <c r="H74" i="3"/>
  <c r="J74" i="3"/>
  <c r="K74" i="3" s="1"/>
  <c r="F75" i="3"/>
  <c r="H75" i="3"/>
  <c r="J75" i="3"/>
  <c r="F76" i="3"/>
  <c r="H76" i="3"/>
  <c r="K76" i="3" s="1"/>
  <c r="J76" i="3"/>
  <c r="D77" i="3"/>
  <c r="H77" i="3" s="1"/>
  <c r="F77" i="3"/>
  <c r="D78" i="3"/>
  <c r="H78" i="3" s="1"/>
  <c r="F78" i="3"/>
  <c r="J78" i="3"/>
  <c r="K78" i="3" s="1"/>
  <c r="D79" i="3"/>
  <c r="F79" i="3" s="1"/>
  <c r="F80" i="3"/>
  <c r="H80" i="3"/>
  <c r="J80" i="3"/>
  <c r="F81" i="3"/>
  <c r="H81" i="3"/>
  <c r="J81" i="3"/>
  <c r="F82" i="3"/>
  <c r="H82" i="3"/>
  <c r="J82" i="3"/>
  <c r="F83" i="3"/>
  <c r="H83" i="3"/>
  <c r="J83" i="3"/>
  <c r="F84" i="3"/>
  <c r="H84" i="3"/>
  <c r="J84" i="3"/>
  <c r="F85" i="3"/>
  <c r="H85" i="3"/>
  <c r="J85" i="3"/>
  <c r="K85" i="3" s="1"/>
  <c r="F86" i="3"/>
  <c r="H86" i="3"/>
  <c r="J86" i="3"/>
  <c r="F87" i="3"/>
  <c r="H87" i="3"/>
  <c r="J87" i="3"/>
  <c r="F88" i="3"/>
  <c r="H88" i="3"/>
  <c r="J88" i="3"/>
  <c r="F89" i="3"/>
  <c r="H89" i="3"/>
  <c r="J89" i="3"/>
  <c r="K89" i="3" s="1"/>
  <c r="F90" i="3"/>
  <c r="H90" i="3"/>
  <c r="J90" i="3"/>
  <c r="F91" i="3"/>
  <c r="H91" i="3"/>
  <c r="J91" i="3"/>
  <c r="F92" i="3"/>
  <c r="H92" i="3"/>
  <c r="J92" i="3"/>
  <c r="F93" i="3"/>
  <c r="H93" i="3"/>
  <c r="J93" i="3"/>
  <c r="K93" i="3" s="1"/>
  <c r="F94" i="3"/>
  <c r="H94" i="3"/>
  <c r="J94" i="3"/>
  <c r="F95" i="3"/>
  <c r="H95" i="3"/>
  <c r="J95" i="3"/>
  <c r="F96" i="3"/>
  <c r="H96" i="3"/>
  <c r="J96" i="3"/>
  <c r="F97" i="3"/>
  <c r="H97" i="3"/>
  <c r="J97" i="3"/>
  <c r="K97" i="3" s="1"/>
  <c r="F98" i="3"/>
  <c r="H98" i="3"/>
  <c r="J98" i="3"/>
  <c r="F99" i="3"/>
  <c r="H99" i="3"/>
  <c r="J99" i="3"/>
  <c r="F100" i="3"/>
  <c r="H100" i="3"/>
  <c r="J100" i="3"/>
  <c r="F101" i="3"/>
  <c r="H101" i="3"/>
  <c r="J101" i="3"/>
  <c r="K101" i="3" s="1"/>
  <c r="F102" i="3"/>
  <c r="H102" i="3"/>
  <c r="J102" i="3"/>
  <c r="F103" i="3"/>
  <c r="H103" i="3"/>
  <c r="J103" i="3"/>
  <c r="F104" i="3"/>
  <c r="H104" i="3"/>
  <c r="J104" i="3"/>
  <c r="F105" i="3"/>
  <c r="H105" i="3"/>
  <c r="J105" i="3"/>
  <c r="K105" i="3" s="1"/>
  <c r="F106" i="3"/>
  <c r="H106" i="3"/>
  <c r="J106" i="3"/>
  <c r="F107" i="3"/>
  <c r="H107" i="3"/>
  <c r="J107" i="3"/>
  <c r="F108" i="3"/>
  <c r="H108" i="3"/>
  <c r="J108" i="3"/>
  <c r="F109" i="3"/>
  <c r="H109" i="3"/>
  <c r="J109" i="3"/>
  <c r="K109" i="3" s="1"/>
  <c r="F110" i="3"/>
  <c r="H110" i="3"/>
  <c r="J110" i="3"/>
  <c r="F111" i="3"/>
  <c r="H111" i="3"/>
  <c r="J111" i="3"/>
  <c r="F112" i="3"/>
  <c r="H112" i="3"/>
  <c r="J112" i="3"/>
  <c r="F113" i="3"/>
  <c r="H113" i="3"/>
  <c r="J113" i="3"/>
  <c r="K113" i="3" s="1"/>
  <c r="F9" i="2"/>
  <c r="H9" i="2"/>
  <c r="J9" i="2"/>
  <c r="F10" i="2"/>
  <c r="H10" i="2"/>
  <c r="J10" i="2"/>
  <c r="F11" i="2"/>
  <c r="H11" i="2"/>
  <c r="J11" i="2"/>
  <c r="F12" i="2"/>
  <c r="H12" i="2"/>
  <c r="J12" i="2"/>
  <c r="K12" i="2" s="1"/>
  <c r="F13" i="2"/>
  <c r="H13" i="2"/>
  <c r="J13" i="2"/>
  <c r="F14" i="2"/>
  <c r="H14" i="2"/>
  <c r="J14" i="2"/>
  <c r="F15" i="2"/>
  <c r="H15" i="2"/>
  <c r="J15" i="2"/>
  <c r="F16" i="2"/>
  <c r="H16" i="2"/>
  <c r="J16" i="2"/>
  <c r="K16" i="2" s="1"/>
  <c r="F17" i="2"/>
  <c r="H17" i="2"/>
  <c r="J17" i="2"/>
  <c r="F18" i="2"/>
  <c r="H18" i="2"/>
  <c r="J18" i="2"/>
  <c r="F19" i="2"/>
  <c r="H19" i="2"/>
  <c r="J19" i="2"/>
  <c r="F20" i="2"/>
  <c r="H20" i="2"/>
  <c r="J20" i="2"/>
  <c r="K20" i="2" s="1"/>
  <c r="F21" i="2"/>
  <c r="H21" i="2"/>
  <c r="J21" i="2"/>
  <c r="F22" i="2"/>
  <c r="H22" i="2"/>
  <c r="J22" i="2"/>
  <c r="F23" i="2"/>
  <c r="H23" i="2"/>
  <c r="J23" i="2"/>
  <c r="D24" i="2"/>
  <c r="J24" i="2" s="1"/>
  <c r="D25" i="2"/>
  <c r="F25" i="2"/>
  <c r="H25" i="2"/>
  <c r="J25" i="2"/>
  <c r="D26" i="2"/>
  <c r="F26" i="2" s="1"/>
  <c r="H26" i="2"/>
  <c r="F27" i="2"/>
  <c r="H27" i="2"/>
  <c r="K27" i="2" s="1"/>
  <c r="J27" i="2"/>
  <c r="F28" i="2"/>
  <c r="H28" i="2"/>
  <c r="J28" i="2"/>
  <c r="D29" i="2"/>
  <c r="H29" i="2" s="1"/>
  <c r="F29" i="2"/>
  <c r="F30" i="2"/>
  <c r="H30" i="2"/>
  <c r="J30" i="2"/>
  <c r="F31" i="2"/>
  <c r="H31" i="2"/>
  <c r="J31" i="2"/>
  <c r="F32" i="2"/>
  <c r="K32" i="2" s="1"/>
  <c r="H32" i="2"/>
  <c r="J32" i="2"/>
  <c r="F33" i="2"/>
  <c r="H33" i="2"/>
  <c r="J33" i="2"/>
  <c r="F34" i="2"/>
  <c r="H34" i="2"/>
  <c r="J34" i="2"/>
  <c r="F35" i="2"/>
  <c r="H35" i="2"/>
  <c r="J35" i="2"/>
  <c r="F36" i="2"/>
  <c r="K36" i="2" s="1"/>
  <c r="H36" i="2"/>
  <c r="J36" i="2"/>
  <c r="F37" i="2"/>
  <c r="H37" i="2"/>
  <c r="J37" i="2"/>
  <c r="F38" i="2"/>
  <c r="H38" i="2"/>
  <c r="J38" i="2"/>
  <c r="D39" i="2"/>
  <c r="J39" i="2" s="1"/>
  <c r="D40" i="2"/>
  <c r="J40" i="2" s="1"/>
  <c r="H40" i="2"/>
  <c r="D41" i="2"/>
  <c r="F41" i="2" s="1"/>
  <c r="F42" i="2"/>
  <c r="H42" i="2"/>
  <c r="J42" i="2"/>
  <c r="K42" i="2" s="1"/>
  <c r="F43" i="2"/>
  <c r="H43" i="2"/>
  <c r="J43" i="2"/>
  <c r="F44" i="2"/>
  <c r="H44" i="2"/>
  <c r="K44" i="2" s="1"/>
  <c r="J44" i="2"/>
  <c r="F45" i="2"/>
  <c r="H45" i="2"/>
  <c r="K45" i="2" s="1"/>
  <c r="J45" i="2"/>
  <c r="F46" i="2"/>
  <c r="H46" i="2"/>
  <c r="J46" i="2"/>
  <c r="K46" i="2" s="1"/>
  <c r="F47" i="2"/>
  <c r="H47" i="2"/>
  <c r="J47" i="2"/>
  <c r="F48" i="2"/>
  <c r="H48" i="2"/>
  <c r="J48" i="2"/>
  <c r="K48" i="2"/>
  <c r="F49" i="2"/>
  <c r="H49" i="2"/>
  <c r="K49" i="2" s="1"/>
  <c r="J49" i="2"/>
  <c r="F50" i="2"/>
  <c r="H50" i="2"/>
  <c r="J50" i="2"/>
  <c r="K50" i="2" s="1"/>
  <c r="F51" i="2"/>
  <c r="H51" i="2"/>
  <c r="J51" i="2"/>
  <c r="F52" i="2"/>
  <c r="H52" i="2"/>
  <c r="K52" i="2" s="1"/>
  <c r="J52" i="2"/>
  <c r="F53" i="2"/>
  <c r="H53" i="2"/>
  <c r="K53" i="2" s="1"/>
  <c r="J53" i="2"/>
  <c r="F54" i="2"/>
  <c r="H54" i="2"/>
  <c r="J54" i="2"/>
  <c r="K54" i="2" s="1"/>
  <c r="F55" i="2"/>
  <c r="H55" i="2"/>
  <c r="J55" i="2"/>
  <c r="F56" i="2"/>
  <c r="H56" i="2"/>
  <c r="J56" i="2"/>
  <c r="K56" i="2"/>
  <c r="F57" i="2"/>
  <c r="H57" i="2"/>
  <c r="K57" i="2" s="1"/>
  <c r="J57" i="2"/>
  <c r="F59" i="2"/>
  <c r="H59" i="2"/>
  <c r="J59" i="2"/>
  <c r="K59" i="2" s="1"/>
  <c r="F60" i="2"/>
  <c r="H60" i="2"/>
  <c r="J60" i="2"/>
  <c r="F61" i="2"/>
  <c r="H61" i="2"/>
  <c r="K61" i="2" s="1"/>
  <c r="J61" i="2"/>
  <c r="F62" i="2"/>
  <c r="H62" i="2"/>
  <c r="K62" i="2" s="1"/>
  <c r="J62" i="2"/>
  <c r="F63" i="2"/>
  <c r="H63" i="2"/>
  <c r="J63" i="2"/>
  <c r="K63" i="2" s="1"/>
  <c r="F64" i="2"/>
  <c r="H64" i="2"/>
  <c r="J64" i="2"/>
  <c r="F65" i="2"/>
  <c r="H65" i="2"/>
  <c r="J65" i="2"/>
  <c r="K65" i="2"/>
  <c r="K40" i="2" l="1"/>
  <c r="K64" i="2"/>
  <c r="K55" i="2"/>
  <c r="K47" i="2"/>
  <c r="H41" i="2"/>
  <c r="F40" i="2"/>
  <c r="K35" i="2"/>
  <c r="K31" i="2"/>
  <c r="K23" i="2"/>
  <c r="K19" i="2"/>
  <c r="K15" i="2"/>
  <c r="K110" i="3"/>
  <c r="K106" i="3"/>
  <c r="K102" i="3"/>
  <c r="K98" i="3"/>
  <c r="K94" i="3"/>
  <c r="K90" i="3"/>
  <c r="K86" i="3"/>
  <c r="K82" i="3"/>
  <c r="K81" i="3"/>
  <c r="K73" i="3"/>
  <c r="J66" i="3"/>
  <c r="J57" i="3"/>
  <c r="J52" i="3"/>
  <c r="K52" i="3" s="1"/>
  <c r="F47" i="3"/>
  <c r="J40" i="3"/>
  <c r="K39" i="3"/>
  <c r="J29" i="3"/>
  <c r="K28" i="3"/>
  <c r="J27" i="3"/>
  <c r="K38" i="2"/>
  <c r="K34" i="2"/>
  <c r="K30" i="2"/>
  <c r="K25" i="2"/>
  <c r="K22" i="2"/>
  <c r="K18" i="2"/>
  <c r="K14" i="2"/>
  <c r="K10" i="2"/>
  <c r="K111" i="3"/>
  <c r="K107" i="3"/>
  <c r="K103" i="3"/>
  <c r="K99" i="3"/>
  <c r="K95" i="3"/>
  <c r="K91" i="3"/>
  <c r="K87" i="3"/>
  <c r="K75" i="3"/>
  <c r="K67" i="3"/>
  <c r="K63" i="3"/>
  <c r="K54" i="3"/>
  <c r="H52" i="3"/>
  <c r="K49" i="3"/>
  <c r="J41" i="3"/>
  <c r="K41" i="3" s="1"/>
  <c r="H40" i="3"/>
  <c r="K31" i="3"/>
  <c r="H29" i="3"/>
  <c r="H27" i="3"/>
  <c r="H24" i="3"/>
  <c r="K20" i="3"/>
  <c r="K16" i="3"/>
  <c r="K12" i="3"/>
  <c r="K11" i="3"/>
  <c r="K60" i="2"/>
  <c r="K51" i="2"/>
  <c r="K43" i="2"/>
  <c r="K37" i="2"/>
  <c r="K33" i="2"/>
  <c r="J29" i="2"/>
  <c r="K29" i="2" s="1"/>
  <c r="K28" i="2"/>
  <c r="K21" i="2"/>
  <c r="K17" i="2"/>
  <c r="K13" i="2"/>
  <c r="K9" i="2"/>
  <c r="K112" i="3"/>
  <c r="K108" i="3"/>
  <c r="K104" i="3"/>
  <c r="K100" i="3"/>
  <c r="K96" i="3"/>
  <c r="K92" i="3"/>
  <c r="K88" i="3"/>
  <c r="K84" i="3"/>
  <c r="K83" i="3"/>
  <c r="K80" i="3"/>
  <c r="K69" i="3"/>
  <c r="K66" i="3"/>
  <c r="K58" i="3"/>
  <c r="K56" i="3"/>
  <c r="K45" i="3"/>
  <c r="F41" i="3"/>
  <c r="K30" i="3"/>
  <c r="F24" i="3"/>
  <c r="F41" i="5"/>
  <c r="K24" i="3"/>
  <c r="H57" i="3"/>
  <c r="K57" i="3" s="1"/>
  <c r="H25" i="3"/>
  <c r="K25" i="3" s="1"/>
  <c r="J79" i="3"/>
  <c r="J51" i="3"/>
  <c r="D48" i="3"/>
  <c r="J44" i="3"/>
  <c r="H79" i="3"/>
  <c r="J62" i="3"/>
  <c r="K62" i="3" s="1"/>
  <c r="H51" i="3"/>
  <c r="H44" i="3"/>
  <c r="J37" i="3"/>
  <c r="K37" i="3" s="1"/>
  <c r="J77" i="3"/>
  <c r="K77" i="3" s="1"/>
  <c r="H62" i="3"/>
  <c r="J47" i="3"/>
  <c r="K47" i="3" s="1"/>
  <c r="D46" i="3"/>
  <c r="J42" i="3"/>
  <c r="K42" i="3" s="1"/>
  <c r="H37" i="3"/>
  <c r="J33" i="3"/>
  <c r="K33" i="3" s="1"/>
  <c r="H39" i="2"/>
  <c r="K39" i="2" s="1"/>
  <c r="H24" i="2"/>
  <c r="F39" i="2"/>
  <c r="F24" i="2"/>
  <c r="F66" i="2" s="1"/>
  <c r="K67" i="2" s="1"/>
  <c r="J41" i="2"/>
  <c r="K41" i="2" s="1"/>
  <c r="J26" i="2"/>
  <c r="K26" i="2" s="1"/>
  <c r="K79" i="3" l="1"/>
  <c r="K29" i="3"/>
  <c r="K27" i="3"/>
  <c r="K40" i="3"/>
  <c r="H66" i="2"/>
  <c r="K74" i="2" s="1"/>
  <c r="I41" i="5"/>
  <c r="C42" i="5"/>
  <c r="F46" i="3"/>
  <c r="H46" i="3"/>
  <c r="J46" i="3"/>
  <c r="K44" i="3"/>
  <c r="H48" i="3"/>
  <c r="J48" i="3"/>
  <c r="F48" i="3"/>
  <c r="K51" i="3"/>
  <c r="J66" i="2"/>
  <c r="K24" i="2"/>
  <c r="K66" i="2" s="1"/>
  <c r="K68" i="2" s="1"/>
  <c r="K69" i="2" s="1"/>
  <c r="K70" i="2" s="1"/>
  <c r="K71" i="2" s="1"/>
  <c r="K72" i="2" s="1"/>
  <c r="K73" i="2" s="1"/>
  <c r="C43" i="5" l="1"/>
  <c r="C44" i="5" s="1"/>
  <c r="C45" i="5" s="1"/>
  <c r="C46" i="5" s="1"/>
  <c r="C47" i="5" s="1"/>
  <c r="C48" i="5" s="1"/>
  <c r="C49" i="5" s="1"/>
  <c r="J4" i="5" s="1"/>
  <c r="K75" i="2"/>
  <c r="K76" i="2" s="1"/>
  <c r="K77" i="2" s="1"/>
  <c r="H114" i="3"/>
  <c r="K122" i="3" s="1"/>
  <c r="K48" i="3"/>
  <c r="K46" i="3"/>
  <c r="K114" i="3" s="1"/>
  <c r="F114" i="3"/>
  <c r="K115" i="3" s="1"/>
  <c r="J114" i="3"/>
  <c r="J4" i="2" l="1"/>
  <c r="B7" i="6"/>
  <c r="K116" i="3"/>
  <c r="K117" i="3" s="1"/>
  <c r="K118" i="3" s="1"/>
  <c r="K119" i="3" s="1"/>
  <c r="K120" i="3" s="1"/>
  <c r="K121" i="3" s="1"/>
  <c r="K123" i="3" s="1"/>
  <c r="K124" i="3" s="1"/>
  <c r="K125" i="3" s="1"/>
  <c r="J4" i="3" s="1"/>
</calcChain>
</file>

<file path=xl/sharedStrings.xml><?xml version="1.0" encoding="utf-8"?>
<sst xmlns="http://schemas.openxmlformats.org/spreadsheetml/2006/main" count="494" uniqueCount="215">
  <si>
    <t>შეადგინა</t>
  </si>
  <si>
    <t>სულ ჯამი</t>
  </si>
  <si>
    <t xml:space="preserve">დღგ </t>
  </si>
  <si>
    <t>ჯამი</t>
  </si>
  <si>
    <t>საპენსიო დანარიცხები</t>
  </si>
  <si>
    <t>გაუთვალისწინებელი ხარჯები</t>
  </si>
  <si>
    <t>გეგმიური დაგროვება</t>
  </si>
  <si>
    <t>ზედნადები ხარჯი</t>
  </si>
  <si>
    <t>სატრანსპორტო ხარჯი</t>
  </si>
  <si>
    <t>ტ</t>
  </si>
  <si>
    <t>სამშენებლო ნაგვის დატვირთვა ა/მ-ზე და ტრანსპორტირება 10 კმ-მდე  მანძილზე</t>
  </si>
  <si>
    <t>ლარი</t>
  </si>
  <si>
    <t>სხვა დამხმარე მასალები</t>
  </si>
  <si>
    <t>ცალ</t>
  </si>
  <si>
    <t>კედელში სამონტაჟო კოლოფი</t>
  </si>
  <si>
    <t>კომპ</t>
  </si>
  <si>
    <t xml:space="preserve">ამომრთველი1 კლავიშიანი 6 ა, 220ვ  </t>
  </si>
  <si>
    <t>შტეფსელური როზეტი დამიწების კონტაქტით 10 ა, 230ვ</t>
  </si>
  <si>
    <t>მ</t>
  </si>
  <si>
    <t>სპილენძის ძარღვიანი კაბელი ორმაგი იზოლაციით 0.22 კვ, კვეთ. (3Χ1.5)მმ² მონტაჟი ცეცხლგამძლე გოფრირებულ მილში</t>
  </si>
  <si>
    <t>სპილენძის ძარღვიანი კაბელი ორმაგი იზოლაციით 0.22 კვ, კვეთ. (3Χ2.5)მმ² მონტაჟი ცეცხლგამძლე გოფრირებულ მილში</t>
  </si>
  <si>
    <t>ელ-სამონტაჟო სამუშაოები</t>
  </si>
  <si>
    <t>წრტ</t>
  </si>
  <si>
    <t>არსებული სამედიცინო აირების პანელების და მილგაყვანილობის დემონტაჟი, გადატანა - მონტაჟი</t>
  </si>
  <si>
    <t>სამედიცინო აირები</t>
  </si>
  <si>
    <t>კვამლის ინდივიდუალური სახანძრო სენსორი ელემენტით, ხმოვანი სიგნალით და სამონტაჟო ძირით</t>
  </si>
  <si>
    <t>სახანძრო უსაფრთხოება</t>
  </si>
  <si>
    <t xml:space="preserve">ფასონური დეტალები  </t>
  </si>
  <si>
    <t>პისაბანი შემრევით</t>
  </si>
  <si>
    <t>პლასტმასის დ 100 მმ კანალიზაციის მილის მონტაჟი</t>
  </si>
  <si>
    <t>პლასტმასის დ50 მმ კანალიზაციის მილის მონტაჟი</t>
  </si>
  <si>
    <t>წყალარინება</t>
  </si>
  <si>
    <t xml:space="preserve">ფასონური დეტალები </t>
  </si>
  <si>
    <t>შემრევი ონკანები,მოქნილი მილები, სიფონები</t>
  </si>
  <si>
    <t>დ 20 მმ არკო ვენტილი</t>
  </si>
  <si>
    <t>წყალგაყვანილობა</t>
  </si>
  <si>
    <t>სხვა მასალები</t>
  </si>
  <si>
    <t>სამღებრო კუთხოვანა</t>
  </si>
  <si>
    <t>სამღებრო ბადე ლენტა</t>
  </si>
  <si>
    <t>მ²</t>
  </si>
  <si>
    <t xml:space="preserve">ზუმფარა     0.009 </t>
  </si>
  <si>
    <t>კგ</t>
  </si>
  <si>
    <t>წყალმედეგი ემულსიური საღებავი რეცხვადი</t>
  </si>
  <si>
    <t xml:space="preserve">ფითხი   </t>
  </si>
  <si>
    <t xml:space="preserve">ტიხრებისა და კედლების დამუშავება და შეღებვა </t>
  </si>
  <si>
    <t>ც</t>
  </si>
  <si>
    <t>სამონტაჟო ქაფი 1000 მგ</t>
  </si>
  <si>
    <t>სამაგრი ანკერები</t>
  </si>
  <si>
    <t>მდფ კარის ბლოკი ორფრთიანი, სიმეტრ. ჭრით მინით 2 ც</t>
  </si>
  <si>
    <t>მდფ კარის ბლოკი ერთფრთ. მინით, 3ც</t>
  </si>
  <si>
    <t xml:space="preserve">არსებული მდფ კარის ბლოკების შეკეთება  (საკეტ, სახელური,პეტლი,შეღებვა)  </t>
  </si>
  <si>
    <t>არსებული ექსტერიერის ალუმინის კარის ბლოკის მონტაჟი ორთფრთიანი 1 ც</t>
  </si>
  <si>
    <t xml:space="preserve">ლითონის კარი ორფრთიანი, მინებით, ექსტერიერის, დათბუნებით, ფრამუგით 1 ც   </t>
  </si>
  <si>
    <t xml:space="preserve">კარის ბლოკები </t>
  </si>
  <si>
    <t>საიზოლაციო ლენტი იატაკის პროფილზე</t>
  </si>
  <si>
    <t xml:space="preserve">საიზოლაციო მასალა  ქვაბამბა </t>
  </si>
  <si>
    <t>თ/მ პროფილი და სხვა მასალები 1მ² ტიხარზე</t>
  </si>
  <si>
    <t>თაბ.მუყ. ფილა  ხანძარმედეგი</t>
  </si>
  <si>
    <t>თ/მუყაოს ტიხრები ხანძარმედეგი ბგერა თბო იზოლაციით</t>
  </si>
  <si>
    <t>ლარ</t>
  </si>
  <si>
    <t>სხვა მასალა</t>
  </si>
  <si>
    <r>
      <t>მ</t>
    </r>
    <r>
      <rPr>
        <sz val="10"/>
        <color theme="1"/>
        <rFont val="Calibri"/>
        <family val="2"/>
        <charset val="204"/>
      </rPr>
      <t>³</t>
    </r>
  </si>
  <si>
    <t xml:space="preserve">ქვიშა    </t>
  </si>
  <si>
    <t xml:space="preserve">ცემენტი  </t>
  </si>
  <si>
    <t>ფერდილების შელესვა ქვიშა-ცემენტის ხსნარით</t>
  </si>
  <si>
    <t>2. სამშენებლო  სამუშაოები</t>
  </si>
  <si>
    <t>წერტ</t>
  </si>
  <si>
    <t xml:space="preserve">ელ.გაყვანილობის, როზეტების, ჩამრთველებისა ამსტრონგის ჭერის სანათების (დასაწყობება) დემონტაჟი </t>
  </si>
  <si>
    <t>სამედიცინო აირების დემონტაჟი(შემგომი მონტაჟი)</t>
  </si>
  <si>
    <t>შემრევი ონკანების,მოქნილი მილების, სიფონებისა და დაზიანებული ვენტილების დემონაჟი</t>
  </si>
  <si>
    <t>მდფ კარის ბლოკის დემონტაჟი(დასაწყობება)</t>
  </si>
  <si>
    <t>მეტალოპლ. ფანჯრის დემონტაჟი(დასაწყობება)</t>
  </si>
  <si>
    <t>თაბ.მუყ. ტიხრების დემონტაჟი</t>
  </si>
  <si>
    <t>კედელში კარისა და ფანჯრის  ღიბისათვის სივცის ამოჭრა (აგურის მზიდი კედლები 40სმ)</t>
  </si>
  <si>
    <t>1.   სადემონტაჟო სამუშაოები</t>
  </si>
  <si>
    <t xml:space="preserve"> </t>
  </si>
  <si>
    <t>ერთ ფასი</t>
  </si>
  <si>
    <t xml:space="preserve">მანქანა/მექანიზმი და სხვა მანქანები </t>
  </si>
  <si>
    <t>ხელფასი</t>
  </si>
  <si>
    <t>მასალა</t>
  </si>
  <si>
    <t>რაოდენობა</t>
  </si>
  <si>
    <t>განზ</t>
  </si>
  <si>
    <t>სამუშაოების დასახელება</t>
  </si>
  <si>
    <t>NN</t>
  </si>
  <si>
    <t>საორიენტაციო სახარჯთაღრიცხვო  ღირ-ბა    ლარი</t>
  </si>
  <si>
    <t xml:space="preserve">ხარჯთაღრიცხვა </t>
  </si>
  <si>
    <t xml:space="preserve">ბათუმის დედათა და ბავშვთა ჯანმრთელობის ცენტრი, ემერჯენსის სარეკონსტრუქციო-სარემონტო სამუშაოების                           </t>
  </si>
  <si>
    <t>ქ.ბათუმი ,  აეროპორტის გზატკეცილი N64</t>
  </si>
  <si>
    <t>პლასტმასის საკაბელო  კორობი 40X20 სამაგრით</t>
  </si>
  <si>
    <t>პლასტმასის სამაგრი კაბელის 25mm</t>
  </si>
  <si>
    <t>პაჩ-კორდი ლ=3,0მ
Cat5e, FTP; მრავალჟილიანი 8 წვერი, 4
წყვილად ხვეული; 100% სპილენძი; rj45; TIA/EIA
586B ISO/IEC 11801 Molded type;</t>
  </si>
  <si>
    <t>პაჩ-კორდი ლ=0,5მ
Cat5e, FTP; მრავალჟილიანი 8 წვერი, 4
წყვილად ხვეული; 100% სპილენძი; rj45; TIA/EIA
586B ISO/IEC 11801 Molded type;</t>
  </si>
  <si>
    <t>ხამუთი 180X4.5 mm</t>
  </si>
  <si>
    <t>პლასტმასის უნაგირიანი ლურსმანი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</si>
  <si>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</si>
  <si>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</si>
  <si>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სუსტი დენები</t>
  </si>
  <si>
    <t>ზოლოვანი ფოლადი (40*4) მმ დამიწების კონტურის</t>
  </si>
  <si>
    <t>გალვანიზირებული ფოლადის გლინულა Ø16 , L= 2 მ</t>
  </si>
  <si>
    <t>სპილენძის ერთძარღვიანი სადენი Ø 16 მმ ელ. ფარების დამიწებისათვის</t>
  </si>
  <si>
    <t>ანოდირებული ლითონის საკაბელო ხონჩა b=200 მმ მულებით და სამაგრი აქსესუარებით</t>
  </si>
  <si>
    <t>გამანაწილებელი კოლოფი მომჭერების რიგით</t>
  </si>
  <si>
    <t>შტეფსელური როზეტი დამიწების კონტაქტით ღია დაყ. 10 ა, 230ვ</t>
  </si>
  <si>
    <t>ამსტრონგის ლედ სანათი დიოდებით, სიმძ.(1X30)ვტ, 220ვ, IP 31 დაცვით</t>
  </si>
  <si>
    <t>სპილენძის ძარღვიანი კაბელი ორმაგი იზოლაციით 0.22 კვ, კვეთ. (3Χ4)მმ² მონტაჟი ცეცხლგამძლე გოფრირებულ მილში</t>
  </si>
  <si>
    <t>ერთფაზა ავტომატური ამომრთველი  32ა  220ვ დიფ.დაცვით (ლეგრანდის ტიპის ან მსგავსი ხარისხის)</t>
  </si>
  <si>
    <t>სამფაზა ავტომატური ამომრთველი 32 ა  380ვ (ლეგრანდის ტიპის ან მსგავსი ხარისხის)</t>
  </si>
  <si>
    <t>სამფაზა ავტომატური ამომრთველი100 ა  380ვ (ლეგრანდის ტიპის ან მსგავსი ხარისხის)</t>
  </si>
  <si>
    <t>ელ. გამანაწილებელი კარადა ავტომატ. ამომრთვ. 6 მოდ.</t>
  </si>
  <si>
    <t>მთავარი გამანაწილებელი ფარიდან  CT - მდე სპილენძის ძარღვიანი კაბელი ორმაგი იზოლაციით 0.4 კვ, კვეთ. (5Χ25)მმ² მონტაჟი</t>
  </si>
  <si>
    <t xml:space="preserve">ჭერის, ტიხრებისა და კედლების დამუშავება და შეღებვა </t>
  </si>
  <si>
    <t>რენტგენის სხივ დამცავი შუში 2.7 PB მონტაჟი</t>
  </si>
  <si>
    <r>
      <t xml:space="preserve">რენტგენის სხივ დამცავი შუშის მონტაჟი </t>
    </r>
    <r>
      <rPr>
        <sz val="10"/>
        <color theme="1"/>
        <rFont val="Sylfaen"/>
        <family val="1"/>
      </rPr>
      <t>100X80 სმ</t>
    </r>
    <r>
      <rPr>
        <b/>
        <sz val="10"/>
        <color theme="1"/>
        <rFont val="Sylfaen"/>
        <family val="1"/>
      </rPr>
      <t xml:space="preserve">              </t>
    </r>
  </si>
  <si>
    <t>ლითონის კარი ერთფრთიანი, ტყვიის ფირფიტით   ( CT )</t>
  </si>
  <si>
    <t>რენდგენის ლითონის კარი ერთფრთიანი, ტყვიის ფირფიტით   ( CT )</t>
  </si>
  <si>
    <t>რენდგენის ლითონის კარი ორფრთიანი, ტყვიის ფირფიტით ( CT )</t>
  </si>
  <si>
    <t>თ/მ პროფილი და სხვა მასალები 1მ² მოპირკეთებაზე</t>
  </si>
  <si>
    <t xml:space="preserve">თაბ.მუყ. ფილა  ნესტგამძლე    </t>
  </si>
  <si>
    <t>თ/მუყაოს მოპირკეთება ნესტგამძლე ჭერი, კედლები</t>
  </si>
  <si>
    <t>ბარიტი</t>
  </si>
  <si>
    <t>კტ ოთახში კედლებისა და ჭერის ლესვა ბარიტით</t>
  </si>
  <si>
    <r>
      <t>მ</t>
    </r>
    <r>
      <rPr>
        <sz val="10"/>
        <color theme="1"/>
        <rFont val="Calibri"/>
        <family val="2"/>
        <charset val="204"/>
      </rPr>
      <t>²</t>
    </r>
  </si>
  <si>
    <t>ფასადის ზედაპირის აღდგენა არსებულის მსგავსი მოპირკეთებით</t>
  </si>
  <si>
    <t xml:space="preserve">ც </t>
  </si>
  <si>
    <t xml:space="preserve">ბლოკი  40Χ20Χ20   </t>
  </si>
  <si>
    <t>კედლების ღიობის შევსება ბლოკით (40 სმ)</t>
  </si>
  <si>
    <t>ფილების სამონტაჟო დეტალები პლასტიკატის</t>
  </si>
  <si>
    <t>ფუგა     0.04</t>
  </si>
  <si>
    <t xml:space="preserve">წებოცემენტი   </t>
  </si>
  <si>
    <t>გრუნტი</t>
  </si>
  <si>
    <t>წებო გრაფიტის</t>
  </si>
  <si>
    <t>ვინილის წებო    0.4</t>
  </si>
  <si>
    <t>ძაფი პოლივინილქლორიდის</t>
  </si>
  <si>
    <t xml:space="preserve">ვინილი ანტისტატიკური </t>
  </si>
  <si>
    <t>იატაკზე ვინილის სფარის მოწყობა  პლინტუსებით</t>
  </si>
  <si>
    <t>თვითსწორებადი იატაკის ფხვნილი</t>
  </si>
  <si>
    <t>თვითსწორებადი იატაკის მოწყობა</t>
  </si>
  <si>
    <t xml:space="preserve">სხვა მასალები    </t>
  </si>
  <si>
    <r>
      <t>მ</t>
    </r>
    <r>
      <rPr>
        <sz val="10"/>
        <color theme="1"/>
        <rFont val="Cambria"/>
        <family val="1"/>
        <charset val="204"/>
      </rPr>
      <t>³</t>
    </r>
  </si>
  <si>
    <t>ქვიშაცემენტის ნარევი</t>
  </si>
  <si>
    <t xml:space="preserve">ბლოკი  40Χ20Χ10   </t>
  </si>
  <si>
    <r>
      <t>მ</t>
    </r>
    <r>
      <rPr>
        <sz val="10"/>
        <color theme="1"/>
        <rFont val="Cambria"/>
        <family val="1"/>
        <charset val="204"/>
      </rPr>
      <t>²</t>
    </r>
  </si>
  <si>
    <t>ტიხრის ამოშენება ბლოკით და შელესვა ქვიშაცემენტით</t>
  </si>
  <si>
    <t>ლითონის სამონტაჟო ჩასაყოლებელი დეტალები</t>
  </si>
  <si>
    <t>საქსოვი მავთული გამომწვარი 1მმ</t>
  </si>
  <si>
    <t>საბეტონე მავთულბადე შედუღებული  უჯრ. 20 X 20 სმ</t>
  </si>
  <si>
    <t>ჰიდროსაიზოლაციო მასალა "მასტერსილ 700 BG" ან ჰიდრო საიზოლაციო პოლიმერის წყალზე დამზადებული ემულსია</t>
  </si>
  <si>
    <t>პენეტრონი ან კალმატრონი</t>
  </si>
  <si>
    <t xml:space="preserve">ბეტონი  B25 W8  </t>
  </si>
  <si>
    <t>მანქანები      0.81</t>
  </si>
  <si>
    <r>
      <t>ბეტონის არმირებული იატაკის ფილის  სისქ 10 სმ მოწყობა  "კტ"-</t>
    </r>
    <r>
      <rPr>
        <sz val="10"/>
        <color theme="1"/>
        <rFont val="Sylfaen"/>
        <family val="1"/>
      </rPr>
      <t>ს</t>
    </r>
    <r>
      <rPr>
        <b/>
        <sz val="10"/>
        <color theme="1"/>
        <rFont val="Sylfaen"/>
        <family val="1"/>
        <charset val="204"/>
      </rPr>
      <t xml:space="preserve"> ოთახში, პენეტრონის დანამატით, ჰიდროიზოლაციით</t>
    </r>
  </si>
  <si>
    <t>კონდენციონერის გარე/შიდა ბლოკის დემონტაჟი-მონტაჟი</t>
  </si>
  <si>
    <t>ფანჯრის გისოსის დემონტაჟი(დასაწყობება)</t>
  </si>
  <si>
    <t>ფასადის მხარე შესასვლელი კარის წყალამრიდი გადახურული თუნუქისა და კონსტრუქციის დემონტაჟი (დასაწყობება)</t>
  </si>
  <si>
    <t>კტ ოთახში კერამიკული იატაკის დემონტაჟი</t>
  </si>
  <si>
    <t>ამსტრონგის ჭერის დემონტაჟი</t>
  </si>
  <si>
    <t>ხელსაბანის დემონტაჟი</t>
  </si>
  <si>
    <t>ალ.კარის ბლოკის დემონტაჟი(დასაწყობება)</t>
  </si>
  <si>
    <t>თაბ.მუყ. შეფუთვის დემონტაჟი</t>
  </si>
  <si>
    <t>კედელში კტ.ოთახის ღიბისათვის სივცის ამოჭრა (აგურის მზიდი კედლები 40სმ) თანმდევი გამაგრებით</t>
  </si>
  <si>
    <t>მოგება</t>
  </si>
  <si>
    <t>set</t>
  </si>
  <si>
    <t>ფასადის ცხაურა</t>
  </si>
  <si>
    <t>ცალი</t>
  </si>
  <si>
    <t>ორრიგა ცხაური</t>
  </si>
  <si>
    <t xml:space="preserve">კაუჩუკის თბოიზოლაცია </t>
  </si>
  <si>
    <t>თუნუქის ჰაერსატარი</t>
  </si>
  <si>
    <t>კომპ.</t>
  </si>
  <si>
    <t>ფასონური და დამხმარე მასალები</t>
  </si>
  <si>
    <t>გ.მ</t>
  </si>
  <si>
    <t>დრენაჟის მილის თბოიზოლაცია</t>
  </si>
  <si>
    <t>სადრენაჟო მილი</t>
  </si>
  <si>
    <t>ფრეონი</t>
  </si>
  <si>
    <t>სასიგნალო კაბელი</t>
  </si>
  <si>
    <t>სპილენძის იზოლირებული მილი</t>
  </si>
  <si>
    <t>მილგაყვანილობა და დამხმარე მასალები</t>
  </si>
  <si>
    <t>არხული ვენტილატრი</t>
  </si>
  <si>
    <t>დისტანციური მართვის პულტი</t>
  </si>
  <si>
    <t>Fresh air processing unit</t>
  </si>
  <si>
    <t>VRF კასეტური შიდა ბლოკი</t>
  </si>
  <si>
    <t>VRF გარე ბლოკი</t>
  </si>
  <si>
    <t>ძირითადი დანადგარები</t>
  </si>
  <si>
    <t>განზ.</t>
  </si>
  <si>
    <t>სპეციფიკაცია</t>
  </si>
  <si>
    <t>ბათუმის დედათა და ბავშვთა ჯანმრთელობის ცენტრი,  გათბობა-ვენტიალციის სისტემა</t>
  </si>
  <si>
    <t>2020 წლის ------  ნოემბერი</t>
  </si>
  <si>
    <t>2020 წლის ---- ნოემბერი</t>
  </si>
  <si>
    <t>2020 წლის  ------- ნოემბერი</t>
  </si>
  <si>
    <t>Ø6.35</t>
  </si>
  <si>
    <t>Ø9.53</t>
  </si>
  <si>
    <t>Ø12.7</t>
  </si>
  <si>
    <t>Ø15.9</t>
  </si>
  <si>
    <t>Ø19.1</t>
  </si>
  <si>
    <t>Ø22.2</t>
  </si>
  <si>
    <t>Ø28.6</t>
  </si>
  <si>
    <t>3 X 0,75 mm</t>
  </si>
  <si>
    <t>D 50</t>
  </si>
  <si>
    <t>D 48X9mm</t>
  </si>
  <si>
    <t>0.5-0.6 მმ</t>
  </si>
  <si>
    <t>0.9 მმ</t>
  </si>
  <si>
    <t>300X150 mm</t>
  </si>
  <si>
    <t>800X300 mm</t>
  </si>
  <si>
    <t>სხვა საინსტალაციო მატერიალები</t>
  </si>
  <si>
    <t>Branch Joint of indoor side</t>
  </si>
  <si>
    <t>290×105×100mm</t>
  </si>
  <si>
    <t>310×130×125mm</t>
  </si>
  <si>
    <t xml:space="preserve">ბათუმის დედათა და ბავშვთა ჯანმრთელობის ცენტრი,  "CT"-ს ოთახის სარეკონსტრუქციო-სარემონტო სამუშაოების                           </t>
  </si>
  <si>
    <t>მ³</t>
  </si>
  <si>
    <t>ხ   ა   რ   ჯ   თ   ა   ღ   რ  ი  ც   ხ   ვ  ა</t>
  </si>
  <si>
    <t>საორიენტაციო სახარჯთაღრიცხვო ღირებულება</t>
  </si>
  <si>
    <t>ER-ის რემონტი</t>
  </si>
  <si>
    <t>CT-ს ოთახის რემონტი</t>
  </si>
  <si>
    <t>გათბობა-ვენტილაცია</t>
  </si>
  <si>
    <t>ჩასატარებელი სარეკონსტრუქციო სამუშაოების თავფურცელი</t>
  </si>
  <si>
    <t>სულ ჯამი ლარში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</si>
</sst>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(&quot;GEL&quot;* #,##0.00_);_(&quot;GEL&quot;* \(#,##0.00\);_(&quot;GEL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sz val="10"/>
      <name val="Sylfaen"/>
      <family val="1"/>
    </font>
    <font>
      <sz val="10"/>
      <color theme="1"/>
      <name val="Calibri"/>
      <family val="2"/>
      <charset val="204"/>
    </font>
    <font>
      <sz val="10"/>
      <color theme="1"/>
      <name val="Cambria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ahoma"/>
      <family val="2"/>
      <charset val="162"/>
    </font>
    <font>
      <sz val="10"/>
      <name val="Tahoma"/>
      <family val="2"/>
      <charset val="162"/>
    </font>
    <font>
      <sz val="10"/>
      <color theme="1"/>
      <name val="Tahoma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1"/>
    </font>
    <font>
      <sz val="12"/>
      <name val="宋体"/>
      <charset val="134"/>
    </font>
    <font>
      <sz val="10"/>
      <name val="Arial"/>
      <family val="2"/>
    </font>
    <font>
      <sz val="11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166" fontId="10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1" fillId="0" borderId="0" xfId="1" applyFont="1" applyProtection="1">
      <protection locked="0"/>
    </xf>
    <xf numFmtId="0" fontId="11" fillId="0" borderId="0" xfId="1" applyFont="1" applyAlignment="1" applyProtection="1">
      <alignment horizontal="right" vertical="center"/>
      <protection locked="0"/>
    </xf>
    <xf numFmtId="0" fontId="12" fillId="0" borderId="0" xfId="1" applyFont="1" applyProtection="1">
      <protection locked="0"/>
    </xf>
    <xf numFmtId="0" fontId="11" fillId="0" borderId="0" xfId="1" applyFont="1" applyAlignment="1" applyProtection="1">
      <alignment wrapText="1"/>
      <protection locked="0"/>
    </xf>
    <xf numFmtId="0" fontId="13" fillId="0" borderId="0" xfId="1" applyFont="1" applyProtection="1">
      <protection locked="0"/>
    </xf>
    <xf numFmtId="0" fontId="13" fillId="0" borderId="0" xfId="1" applyFont="1" applyFill="1" applyProtection="1">
      <protection locked="0"/>
    </xf>
    <xf numFmtId="0" fontId="11" fillId="0" borderId="0" xfId="1" applyFont="1" applyAlignment="1" applyProtection="1">
      <alignment vertical="center"/>
      <protection locked="0"/>
    </xf>
    <xf numFmtId="2" fontId="2" fillId="2" borderId="6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49" fontId="17" fillId="0" borderId="3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1" fillId="0" borderId="0" xfId="0" applyFont="1"/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left" vertical="center" wrapText="1"/>
    </xf>
    <xf numFmtId="2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/>
    </xf>
    <xf numFmtId="2" fontId="22" fillId="2" borderId="1" xfId="0" applyNumberFormat="1" applyFont="1" applyFill="1" applyBorder="1" applyAlignment="1">
      <alignment horizontal="center"/>
    </xf>
    <xf numFmtId="0" fontId="24" fillId="2" borderId="1" xfId="0" applyFont="1" applyFill="1" applyBorder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left" wrapText="1"/>
    </xf>
    <xf numFmtId="164" fontId="2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wrapText="1"/>
    </xf>
    <xf numFmtId="9" fontId="22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2" fillId="2" borderId="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2" borderId="6" xfId="0" applyFont="1" applyFill="1" applyBorder="1" applyAlignment="1">
      <alignment horizontal="right" vertical="center" wrapText="1"/>
    </xf>
    <xf numFmtId="2" fontId="23" fillId="2" borderId="6" xfId="0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</cellXfs>
  <cellStyles count="11">
    <cellStyle name="Comma 2" xfId="2" xr:uid="{9219B4BF-8AD0-4261-88FD-CFE05562413E}"/>
    <cellStyle name="Comma 3" xfId="3" xr:uid="{A0E53078-952B-41D9-A317-58BF9EE148E9}"/>
    <cellStyle name="Currency 3" xfId="10" xr:uid="{161EBACC-1CF5-484A-9F9C-63C678C0A608}"/>
    <cellStyle name="Normal" xfId="0" builtinId="0"/>
    <cellStyle name="Normal 2" xfId="1" xr:uid="{00000000-0005-0000-0000-000001000000}"/>
    <cellStyle name="Normal 2 2" xfId="4" xr:uid="{5B8388D0-67E1-4CBA-8984-68F343B8D659}"/>
    <cellStyle name="Normal 2 3" xfId="7" xr:uid="{0EDCC0B1-D324-4FAC-AC79-378FC87264C7}"/>
    <cellStyle name="Normal 3 2" xfId="9" xr:uid="{87F9E460-7712-4E17-9647-FB94CC39F2D6}"/>
    <cellStyle name="Percent 19" xfId="5" xr:uid="{1CB15F82-70FC-45A3-B154-423BC2D2E3EA}"/>
    <cellStyle name="Percent 2" xfId="6" xr:uid="{FDE858DB-1D14-4654-8FB5-F01BA939392F}"/>
    <cellStyle name="Обычный 2" xfId="8" xr:uid="{22EF73B2-7EFE-4232-9962-AE78258D9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5B9A9-A792-45EB-9CF4-3F99CC1CF7F7}">
  <dimension ref="A1:C10"/>
  <sheetViews>
    <sheetView workbookViewId="0">
      <selection activeCell="B10" sqref="B10"/>
    </sheetView>
  </sheetViews>
  <sheetFormatPr defaultRowHeight="14.5"/>
  <cols>
    <col min="1" max="1" width="26.54296875" customWidth="1"/>
    <col min="2" max="2" width="57.453125" style="109" bestFit="1" customWidth="1"/>
    <col min="3" max="3" width="4.36328125" bestFit="1" customWidth="1"/>
  </cols>
  <sheetData>
    <row r="1" spans="1:3">
      <c r="B1" s="109" t="s">
        <v>213</v>
      </c>
    </row>
    <row r="3" spans="1:3">
      <c r="B3" s="109" t="s">
        <v>208</v>
      </c>
    </row>
    <row r="6" spans="1:3">
      <c r="B6" s="109" t="s">
        <v>209</v>
      </c>
    </row>
    <row r="7" spans="1:3">
      <c r="A7" t="s">
        <v>210</v>
      </c>
      <c r="B7" s="110">
        <f>'BIH ER'!K77</f>
        <v>0</v>
      </c>
      <c r="C7" s="111"/>
    </row>
    <row r="8" spans="1:3">
      <c r="A8" t="s">
        <v>211</v>
      </c>
      <c r="B8" s="110">
        <f>'BIH CT'!K125</f>
        <v>0</v>
      </c>
      <c r="C8" s="111"/>
    </row>
    <row r="9" spans="1:3">
      <c r="A9" t="s">
        <v>212</v>
      </c>
      <c r="B9" s="110">
        <f>'BIH Cooling heating'!C49</f>
        <v>0</v>
      </c>
    </row>
    <row r="10" spans="1:3">
      <c r="A10" t="s">
        <v>214</v>
      </c>
      <c r="B10" s="110">
        <f>SUM(B7:B9)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zoomScale="85" zoomScaleNormal="85" workbookViewId="0">
      <selection activeCell="K40" sqref="K40"/>
    </sheetView>
  </sheetViews>
  <sheetFormatPr defaultColWidth="9.08984375" defaultRowHeight="14.5"/>
  <cols>
    <col min="1" max="1" width="3.6328125" style="3" customWidth="1"/>
    <col min="2" max="2" width="52.90625" style="1" customWidth="1"/>
    <col min="3" max="3" width="5" style="2" customWidth="1"/>
    <col min="4" max="4" width="8.36328125" style="2" customWidth="1"/>
    <col min="5" max="5" width="7.453125" style="2" customWidth="1"/>
    <col min="6" max="6" width="9.6328125" style="2" customWidth="1"/>
    <col min="7" max="7" width="7.36328125" style="2" customWidth="1"/>
    <col min="8" max="8" width="9.54296875" style="2" customWidth="1"/>
    <col min="9" max="9" width="6.54296875" style="2" customWidth="1"/>
    <col min="10" max="10" width="8.54296875" style="2" customWidth="1"/>
    <col min="11" max="11" width="12.54296875" style="2" customWidth="1"/>
    <col min="12" max="16384" width="9.08984375" style="1"/>
  </cols>
  <sheetData>
    <row r="1" spans="1:13">
      <c r="A1" s="103"/>
      <c r="B1" s="104" t="s">
        <v>87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3" ht="19.5" customHeight="1">
      <c r="A2" s="118" t="s">
        <v>86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ht="18.75" customHeight="1">
      <c r="A3" s="118" t="s">
        <v>85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3" ht="18" customHeight="1">
      <c r="A4" s="106"/>
      <c r="B4" s="75" t="s">
        <v>185</v>
      </c>
      <c r="C4" s="119" t="s">
        <v>84</v>
      </c>
      <c r="D4" s="119"/>
      <c r="E4" s="119"/>
      <c r="F4" s="119"/>
      <c r="G4" s="119"/>
      <c r="H4" s="119"/>
      <c r="I4" s="119"/>
      <c r="J4" s="120">
        <f>K77</f>
        <v>0</v>
      </c>
      <c r="K4" s="121"/>
    </row>
    <row r="5" spans="1:13" s="3" customFormat="1" ht="33.75" customHeight="1">
      <c r="A5" s="116" t="s">
        <v>83</v>
      </c>
      <c r="B5" s="116" t="s">
        <v>82</v>
      </c>
      <c r="C5" s="116" t="s">
        <v>81</v>
      </c>
      <c r="D5" s="122" t="s">
        <v>80</v>
      </c>
      <c r="E5" s="112" t="s">
        <v>79</v>
      </c>
      <c r="F5" s="113"/>
      <c r="G5" s="112" t="s">
        <v>78</v>
      </c>
      <c r="H5" s="113"/>
      <c r="I5" s="114" t="s">
        <v>77</v>
      </c>
      <c r="J5" s="115"/>
      <c r="K5" s="116" t="s">
        <v>3</v>
      </c>
    </row>
    <row r="6" spans="1:13" s="34" customFormat="1" ht="26.5">
      <c r="A6" s="117"/>
      <c r="B6" s="117"/>
      <c r="C6" s="117"/>
      <c r="D6" s="123"/>
      <c r="E6" s="107" t="s">
        <v>76</v>
      </c>
      <c r="F6" s="101" t="s">
        <v>3</v>
      </c>
      <c r="G6" s="107" t="s">
        <v>76</v>
      </c>
      <c r="H6" s="101" t="s">
        <v>3</v>
      </c>
      <c r="I6" s="107" t="s">
        <v>76</v>
      </c>
      <c r="J6" s="101" t="s">
        <v>3</v>
      </c>
      <c r="K6" s="117"/>
      <c r="M6" s="34" t="s">
        <v>75</v>
      </c>
    </row>
    <row r="7" spans="1:13" s="2" customFormat="1">
      <c r="A7" s="76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</row>
    <row r="8" spans="1:13">
      <c r="A8" s="76"/>
      <c r="B8" s="77" t="s">
        <v>74</v>
      </c>
      <c r="C8" s="78"/>
      <c r="D8" s="78"/>
      <c r="E8" s="78"/>
      <c r="F8" s="78"/>
      <c r="G8" s="78"/>
      <c r="H8" s="78"/>
      <c r="I8" s="78"/>
      <c r="J8" s="78"/>
      <c r="K8" s="78"/>
    </row>
    <row r="9" spans="1:13" ht="26">
      <c r="A9" s="76">
        <v>1</v>
      </c>
      <c r="B9" s="79" t="s">
        <v>73</v>
      </c>
      <c r="C9" s="76" t="s">
        <v>39</v>
      </c>
      <c r="D9" s="80">
        <v>6</v>
      </c>
      <c r="E9" s="80"/>
      <c r="F9" s="80">
        <f t="shared" ref="F9:F40" si="0">E9*D9</f>
        <v>0</v>
      </c>
      <c r="G9" s="80"/>
      <c r="H9" s="80">
        <f t="shared" ref="H9:H40" si="1">G9*D9</f>
        <v>0</v>
      </c>
      <c r="I9" s="80"/>
      <c r="J9" s="80">
        <f t="shared" ref="J9:J40" si="2">I9*D9</f>
        <v>0</v>
      </c>
      <c r="K9" s="80">
        <f t="shared" ref="K9:K40" si="3">J9+H9+F9</f>
        <v>0</v>
      </c>
    </row>
    <row r="10" spans="1:13">
      <c r="A10" s="76">
        <v>2</v>
      </c>
      <c r="B10" s="79" t="s">
        <v>72</v>
      </c>
      <c r="C10" s="76" t="s">
        <v>39</v>
      </c>
      <c r="D10" s="80">
        <v>18</v>
      </c>
      <c r="E10" s="80"/>
      <c r="F10" s="80">
        <f t="shared" si="0"/>
        <v>0</v>
      </c>
      <c r="G10" s="80"/>
      <c r="H10" s="80">
        <f t="shared" si="1"/>
        <v>0</v>
      </c>
      <c r="I10" s="80"/>
      <c r="J10" s="80">
        <f t="shared" si="2"/>
        <v>0</v>
      </c>
      <c r="K10" s="80">
        <f t="shared" si="3"/>
        <v>0</v>
      </c>
    </row>
    <row r="11" spans="1:13">
      <c r="A11" s="76">
        <v>3</v>
      </c>
      <c r="B11" s="79" t="s">
        <v>71</v>
      </c>
      <c r="C11" s="76" t="s">
        <v>39</v>
      </c>
      <c r="D11" s="80">
        <v>9</v>
      </c>
      <c r="E11" s="80"/>
      <c r="F11" s="80">
        <f t="shared" si="0"/>
        <v>0</v>
      </c>
      <c r="G11" s="80"/>
      <c r="H11" s="80">
        <f t="shared" si="1"/>
        <v>0</v>
      </c>
      <c r="I11" s="80"/>
      <c r="J11" s="80">
        <f t="shared" si="2"/>
        <v>0</v>
      </c>
      <c r="K11" s="80">
        <f t="shared" si="3"/>
        <v>0</v>
      </c>
    </row>
    <row r="12" spans="1:13">
      <c r="A12" s="76">
        <v>4</v>
      </c>
      <c r="B12" s="79" t="s">
        <v>70</v>
      </c>
      <c r="C12" s="76" t="s">
        <v>39</v>
      </c>
      <c r="D12" s="80">
        <v>3.4</v>
      </c>
      <c r="E12" s="80"/>
      <c r="F12" s="80">
        <f t="shared" si="0"/>
        <v>0</v>
      </c>
      <c r="G12" s="80"/>
      <c r="H12" s="80">
        <f t="shared" si="1"/>
        <v>0</v>
      </c>
      <c r="I12" s="80"/>
      <c r="J12" s="80">
        <f t="shared" si="2"/>
        <v>0</v>
      </c>
      <c r="K12" s="80">
        <f t="shared" si="3"/>
        <v>0</v>
      </c>
    </row>
    <row r="13" spans="1:13" ht="26">
      <c r="A13" s="76">
        <v>5</v>
      </c>
      <c r="B13" s="79" t="s">
        <v>69</v>
      </c>
      <c r="C13" s="76" t="s">
        <v>15</v>
      </c>
      <c r="D13" s="80">
        <v>12</v>
      </c>
      <c r="E13" s="80"/>
      <c r="F13" s="80">
        <f t="shared" si="0"/>
        <v>0</v>
      </c>
      <c r="G13" s="80"/>
      <c r="H13" s="80">
        <f t="shared" si="1"/>
        <v>0</v>
      </c>
      <c r="I13" s="80"/>
      <c r="J13" s="80">
        <f t="shared" si="2"/>
        <v>0</v>
      </c>
      <c r="K13" s="80">
        <f t="shared" si="3"/>
        <v>0</v>
      </c>
    </row>
    <row r="14" spans="1:13">
      <c r="A14" s="76">
        <v>6</v>
      </c>
      <c r="B14" s="79" t="s">
        <v>68</v>
      </c>
      <c r="C14" s="76" t="s">
        <v>66</v>
      </c>
      <c r="D14" s="80">
        <v>10</v>
      </c>
      <c r="E14" s="80"/>
      <c r="F14" s="80">
        <f t="shared" si="0"/>
        <v>0</v>
      </c>
      <c r="G14" s="80"/>
      <c r="H14" s="80">
        <f t="shared" si="1"/>
        <v>0</v>
      </c>
      <c r="I14" s="80"/>
      <c r="J14" s="80">
        <f t="shared" si="2"/>
        <v>0</v>
      </c>
      <c r="K14" s="80">
        <f t="shared" si="3"/>
        <v>0</v>
      </c>
    </row>
    <row r="15" spans="1:13" ht="26">
      <c r="A15" s="76">
        <v>7</v>
      </c>
      <c r="B15" s="79" t="s">
        <v>67</v>
      </c>
      <c r="C15" s="76" t="s">
        <v>66</v>
      </c>
      <c r="D15" s="80">
        <v>20</v>
      </c>
      <c r="E15" s="80"/>
      <c r="F15" s="80">
        <f t="shared" si="0"/>
        <v>0</v>
      </c>
      <c r="G15" s="80"/>
      <c r="H15" s="80">
        <f t="shared" si="1"/>
        <v>0</v>
      </c>
      <c r="I15" s="80"/>
      <c r="J15" s="80">
        <f t="shared" si="2"/>
        <v>0</v>
      </c>
      <c r="K15" s="80">
        <f t="shared" si="3"/>
        <v>0</v>
      </c>
    </row>
    <row r="16" spans="1:13" ht="35.25" customHeight="1">
      <c r="A16" s="76">
        <v>8</v>
      </c>
      <c r="B16" s="81" t="s">
        <v>10</v>
      </c>
      <c r="C16" s="76" t="s">
        <v>9</v>
      </c>
      <c r="D16" s="80">
        <v>12</v>
      </c>
      <c r="E16" s="76"/>
      <c r="F16" s="80">
        <f t="shared" si="0"/>
        <v>0</v>
      </c>
      <c r="G16" s="80"/>
      <c r="H16" s="80">
        <f t="shared" si="1"/>
        <v>0</v>
      </c>
      <c r="I16" s="80"/>
      <c r="J16" s="80">
        <f t="shared" si="2"/>
        <v>0</v>
      </c>
      <c r="K16" s="80">
        <f t="shared" si="3"/>
        <v>0</v>
      </c>
    </row>
    <row r="17" spans="1:11" ht="19.5" customHeight="1">
      <c r="A17" s="76"/>
      <c r="B17" s="82" t="s">
        <v>65</v>
      </c>
      <c r="C17" s="76"/>
      <c r="D17" s="76"/>
      <c r="E17" s="76"/>
      <c r="F17" s="80">
        <f t="shared" si="0"/>
        <v>0</v>
      </c>
      <c r="G17" s="76"/>
      <c r="H17" s="80">
        <f t="shared" si="1"/>
        <v>0</v>
      </c>
      <c r="I17" s="76"/>
      <c r="J17" s="80">
        <f t="shared" si="2"/>
        <v>0</v>
      </c>
      <c r="K17" s="80">
        <f t="shared" si="3"/>
        <v>0</v>
      </c>
    </row>
    <row r="18" spans="1:11">
      <c r="A18" s="108">
        <v>1</v>
      </c>
      <c r="B18" s="83" t="s">
        <v>64</v>
      </c>
      <c r="C18" s="76" t="s">
        <v>18</v>
      </c>
      <c r="D18" s="80">
        <v>22</v>
      </c>
      <c r="E18" s="80"/>
      <c r="F18" s="80">
        <f t="shared" si="0"/>
        <v>0</v>
      </c>
      <c r="G18" s="80"/>
      <c r="H18" s="80">
        <f t="shared" si="1"/>
        <v>0</v>
      </c>
      <c r="I18" s="80"/>
      <c r="J18" s="80">
        <f t="shared" si="2"/>
        <v>0</v>
      </c>
      <c r="K18" s="80">
        <f t="shared" si="3"/>
        <v>0</v>
      </c>
    </row>
    <row r="19" spans="1:11">
      <c r="A19" s="108"/>
      <c r="B19" s="84" t="s">
        <v>63</v>
      </c>
      <c r="C19" s="76" t="s">
        <v>9</v>
      </c>
      <c r="D19" s="85">
        <v>0.05</v>
      </c>
      <c r="E19" s="85"/>
      <c r="F19" s="80">
        <f t="shared" si="0"/>
        <v>0</v>
      </c>
      <c r="G19" s="85"/>
      <c r="H19" s="80">
        <f t="shared" si="1"/>
        <v>0</v>
      </c>
      <c r="I19" s="85"/>
      <c r="J19" s="80">
        <f t="shared" si="2"/>
        <v>0</v>
      </c>
      <c r="K19" s="80">
        <f t="shared" si="3"/>
        <v>0</v>
      </c>
    </row>
    <row r="20" spans="1:11">
      <c r="A20" s="108"/>
      <c r="B20" s="84" t="s">
        <v>62</v>
      </c>
      <c r="C20" s="76" t="s">
        <v>207</v>
      </c>
      <c r="D20" s="85">
        <v>0.15</v>
      </c>
      <c r="E20" s="85"/>
      <c r="F20" s="80">
        <f t="shared" si="0"/>
        <v>0</v>
      </c>
      <c r="G20" s="85"/>
      <c r="H20" s="80">
        <f t="shared" si="1"/>
        <v>0</v>
      </c>
      <c r="I20" s="85"/>
      <c r="J20" s="80">
        <f t="shared" si="2"/>
        <v>0</v>
      </c>
      <c r="K20" s="80">
        <f t="shared" si="3"/>
        <v>0</v>
      </c>
    </row>
    <row r="21" spans="1:11">
      <c r="A21" s="108"/>
      <c r="B21" s="84" t="s">
        <v>60</v>
      </c>
      <c r="C21" s="76" t="s">
        <v>59</v>
      </c>
      <c r="D21" s="85">
        <v>1</v>
      </c>
      <c r="E21" s="85"/>
      <c r="F21" s="80">
        <f t="shared" si="0"/>
        <v>0</v>
      </c>
      <c r="G21" s="85"/>
      <c r="H21" s="80">
        <f t="shared" si="1"/>
        <v>0</v>
      </c>
      <c r="I21" s="85"/>
      <c r="J21" s="80">
        <f t="shared" si="2"/>
        <v>0</v>
      </c>
      <c r="K21" s="80">
        <f t="shared" si="3"/>
        <v>0</v>
      </c>
    </row>
    <row r="22" spans="1:11">
      <c r="A22" s="108"/>
      <c r="B22" s="84" t="s">
        <v>60</v>
      </c>
      <c r="C22" s="76" t="s">
        <v>59</v>
      </c>
      <c r="D22" s="85">
        <v>1</v>
      </c>
      <c r="E22" s="85"/>
      <c r="F22" s="80">
        <f t="shared" si="0"/>
        <v>0</v>
      </c>
      <c r="G22" s="85"/>
      <c r="H22" s="80">
        <f t="shared" si="1"/>
        <v>0</v>
      </c>
      <c r="I22" s="85"/>
      <c r="J22" s="80">
        <f t="shared" si="2"/>
        <v>0</v>
      </c>
      <c r="K22" s="80">
        <f t="shared" si="3"/>
        <v>0</v>
      </c>
    </row>
    <row r="23" spans="1:11" ht="26">
      <c r="A23" s="108">
        <v>2</v>
      </c>
      <c r="B23" s="83" t="s">
        <v>58</v>
      </c>
      <c r="C23" s="76" t="s">
        <v>39</v>
      </c>
      <c r="D23" s="80">
        <v>40</v>
      </c>
      <c r="E23" s="80"/>
      <c r="F23" s="80">
        <f t="shared" si="0"/>
        <v>0</v>
      </c>
      <c r="G23" s="80"/>
      <c r="H23" s="80">
        <f t="shared" si="1"/>
        <v>0</v>
      </c>
      <c r="I23" s="80"/>
      <c r="J23" s="80">
        <f t="shared" si="2"/>
        <v>0</v>
      </c>
      <c r="K23" s="80">
        <f t="shared" si="3"/>
        <v>0</v>
      </c>
    </row>
    <row r="24" spans="1:11">
      <c r="A24" s="108"/>
      <c r="B24" s="86" t="s">
        <v>57</v>
      </c>
      <c r="C24" s="76" t="s">
        <v>39</v>
      </c>
      <c r="D24" s="80">
        <f>D23*2.05</f>
        <v>82</v>
      </c>
      <c r="E24" s="80"/>
      <c r="F24" s="80">
        <f t="shared" si="0"/>
        <v>0</v>
      </c>
      <c r="G24" s="80"/>
      <c r="H24" s="80">
        <f t="shared" si="1"/>
        <v>0</v>
      </c>
      <c r="I24" s="80"/>
      <c r="J24" s="80">
        <f t="shared" si="2"/>
        <v>0</v>
      </c>
      <c r="K24" s="80">
        <f t="shared" si="3"/>
        <v>0</v>
      </c>
    </row>
    <row r="25" spans="1:11">
      <c r="A25" s="82"/>
      <c r="B25" s="87" t="s">
        <v>56</v>
      </c>
      <c r="C25" s="76" t="s">
        <v>39</v>
      </c>
      <c r="D25" s="80">
        <f>D23</f>
        <v>40</v>
      </c>
      <c r="E25" s="80"/>
      <c r="F25" s="80">
        <f t="shared" si="0"/>
        <v>0</v>
      </c>
      <c r="G25" s="80"/>
      <c r="H25" s="80">
        <f t="shared" si="1"/>
        <v>0</v>
      </c>
      <c r="I25" s="80"/>
      <c r="J25" s="80">
        <f t="shared" si="2"/>
        <v>0</v>
      </c>
      <c r="K25" s="80">
        <f t="shared" si="3"/>
        <v>0</v>
      </c>
    </row>
    <row r="26" spans="1:11">
      <c r="A26" s="82"/>
      <c r="B26" s="88" t="s">
        <v>55</v>
      </c>
      <c r="C26" s="76" t="s">
        <v>39</v>
      </c>
      <c r="D26" s="80">
        <f>D23</f>
        <v>40</v>
      </c>
      <c r="E26" s="80"/>
      <c r="F26" s="80">
        <f t="shared" si="0"/>
        <v>0</v>
      </c>
      <c r="G26" s="80"/>
      <c r="H26" s="80">
        <f t="shared" si="1"/>
        <v>0</v>
      </c>
      <c r="I26" s="80"/>
      <c r="J26" s="80">
        <f t="shared" si="2"/>
        <v>0</v>
      </c>
      <c r="K26" s="80">
        <f t="shared" si="3"/>
        <v>0</v>
      </c>
    </row>
    <row r="27" spans="1:11">
      <c r="A27" s="82"/>
      <c r="B27" s="88" t="s">
        <v>54</v>
      </c>
      <c r="C27" s="76" t="s">
        <v>18</v>
      </c>
      <c r="D27" s="80">
        <v>15</v>
      </c>
      <c r="E27" s="80"/>
      <c r="F27" s="80">
        <f t="shared" si="0"/>
        <v>0</v>
      </c>
      <c r="G27" s="80"/>
      <c r="H27" s="80">
        <f t="shared" si="1"/>
        <v>0</v>
      </c>
      <c r="I27" s="80"/>
      <c r="J27" s="80">
        <f t="shared" si="2"/>
        <v>0</v>
      </c>
      <c r="K27" s="80">
        <f t="shared" si="3"/>
        <v>0</v>
      </c>
    </row>
    <row r="28" spans="1:11">
      <c r="A28" s="82"/>
      <c r="B28" s="88" t="s">
        <v>36</v>
      </c>
      <c r="C28" s="76" t="s">
        <v>11</v>
      </c>
      <c r="D28" s="80">
        <v>1</v>
      </c>
      <c r="E28" s="80"/>
      <c r="F28" s="80">
        <f t="shared" si="0"/>
        <v>0</v>
      </c>
      <c r="G28" s="80"/>
      <c r="H28" s="80">
        <f t="shared" si="1"/>
        <v>0</v>
      </c>
      <c r="I28" s="80"/>
      <c r="J28" s="80">
        <f t="shared" si="2"/>
        <v>0</v>
      </c>
      <c r="K28" s="80">
        <f t="shared" si="3"/>
        <v>0</v>
      </c>
    </row>
    <row r="29" spans="1:11">
      <c r="A29" s="82">
        <v>3</v>
      </c>
      <c r="B29" s="83" t="s">
        <v>53</v>
      </c>
      <c r="C29" s="89" t="s">
        <v>39</v>
      </c>
      <c r="D29" s="80">
        <f>D30+D31+D32</f>
        <v>48.4</v>
      </c>
      <c r="E29" s="80"/>
      <c r="F29" s="80">
        <f t="shared" si="0"/>
        <v>0</v>
      </c>
      <c r="G29" s="80"/>
      <c r="H29" s="80">
        <f t="shared" si="1"/>
        <v>0</v>
      </c>
      <c r="I29" s="80"/>
      <c r="J29" s="80">
        <f t="shared" si="2"/>
        <v>0</v>
      </c>
      <c r="K29" s="80">
        <f t="shared" si="3"/>
        <v>0</v>
      </c>
    </row>
    <row r="30" spans="1:11" ht="26">
      <c r="A30" s="82"/>
      <c r="B30" s="79" t="s">
        <v>52</v>
      </c>
      <c r="C30" s="76" t="s">
        <v>39</v>
      </c>
      <c r="D30" s="80">
        <v>3.2</v>
      </c>
      <c r="E30" s="80"/>
      <c r="F30" s="80">
        <f t="shared" si="0"/>
        <v>0</v>
      </c>
      <c r="G30" s="80"/>
      <c r="H30" s="80">
        <f t="shared" si="1"/>
        <v>0</v>
      </c>
      <c r="I30" s="80"/>
      <c r="J30" s="80">
        <f t="shared" si="2"/>
        <v>0</v>
      </c>
      <c r="K30" s="80">
        <f t="shared" si="3"/>
        <v>0</v>
      </c>
    </row>
    <row r="31" spans="1:11" ht="26">
      <c r="A31" s="82"/>
      <c r="B31" s="79" t="s">
        <v>51</v>
      </c>
      <c r="C31" s="76" t="s">
        <v>39</v>
      </c>
      <c r="D31" s="80">
        <v>3.2</v>
      </c>
      <c r="E31" s="80"/>
      <c r="F31" s="80">
        <f t="shared" si="0"/>
        <v>0</v>
      </c>
      <c r="G31" s="80"/>
      <c r="H31" s="80">
        <f t="shared" si="1"/>
        <v>0</v>
      </c>
      <c r="I31" s="80"/>
      <c r="J31" s="80">
        <f t="shared" si="2"/>
        <v>0</v>
      </c>
      <c r="K31" s="80">
        <f t="shared" si="3"/>
        <v>0</v>
      </c>
    </row>
    <row r="32" spans="1:11" ht="26">
      <c r="A32" s="82"/>
      <c r="B32" s="79" t="s">
        <v>50</v>
      </c>
      <c r="C32" s="76" t="s">
        <v>39</v>
      </c>
      <c r="D32" s="80">
        <v>42</v>
      </c>
      <c r="E32" s="80"/>
      <c r="F32" s="80">
        <f t="shared" si="0"/>
        <v>0</v>
      </c>
      <c r="G32" s="80"/>
      <c r="H32" s="80">
        <f t="shared" si="1"/>
        <v>0</v>
      </c>
      <c r="I32" s="80"/>
      <c r="J32" s="80">
        <f t="shared" si="2"/>
        <v>0</v>
      </c>
      <c r="K32" s="80">
        <f t="shared" si="3"/>
        <v>0</v>
      </c>
    </row>
    <row r="33" spans="1:11">
      <c r="A33" s="82"/>
      <c r="B33" s="79" t="s">
        <v>49</v>
      </c>
      <c r="C33" s="76" t="s">
        <v>39</v>
      </c>
      <c r="D33" s="80">
        <v>5.2</v>
      </c>
      <c r="E33" s="80"/>
      <c r="F33" s="80">
        <f t="shared" si="0"/>
        <v>0</v>
      </c>
      <c r="G33" s="80"/>
      <c r="H33" s="80">
        <f t="shared" si="1"/>
        <v>0</v>
      </c>
      <c r="I33" s="80"/>
      <c r="J33" s="80">
        <f t="shared" si="2"/>
        <v>0</v>
      </c>
      <c r="K33" s="80">
        <f t="shared" si="3"/>
        <v>0</v>
      </c>
    </row>
    <row r="34" spans="1:11">
      <c r="A34" s="82"/>
      <c r="B34" s="79" t="s">
        <v>48</v>
      </c>
      <c r="C34" s="76" t="s">
        <v>39</v>
      </c>
      <c r="D34" s="80">
        <v>6.3</v>
      </c>
      <c r="E34" s="80"/>
      <c r="F34" s="80">
        <f t="shared" si="0"/>
        <v>0</v>
      </c>
      <c r="G34" s="80"/>
      <c r="H34" s="80">
        <f t="shared" si="1"/>
        <v>0</v>
      </c>
      <c r="I34" s="80"/>
      <c r="J34" s="80">
        <f t="shared" si="2"/>
        <v>0</v>
      </c>
      <c r="K34" s="80">
        <f t="shared" si="3"/>
        <v>0</v>
      </c>
    </row>
    <row r="35" spans="1:11">
      <c r="A35" s="82"/>
      <c r="B35" s="81" t="s">
        <v>47</v>
      </c>
      <c r="C35" s="76" t="s">
        <v>45</v>
      </c>
      <c r="D35" s="80">
        <v>38</v>
      </c>
      <c r="E35" s="80"/>
      <c r="F35" s="80">
        <f t="shared" si="0"/>
        <v>0</v>
      </c>
      <c r="G35" s="80"/>
      <c r="H35" s="80">
        <f t="shared" si="1"/>
        <v>0</v>
      </c>
      <c r="I35" s="80"/>
      <c r="J35" s="80">
        <f t="shared" si="2"/>
        <v>0</v>
      </c>
      <c r="K35" s="80">
        <f t="shared" si="3"/>
        <v>0</v>
      </c>
    </row>
    <row r="36" spans="1:11">
      <c r="A36" s="82"/>
      <c r="B36" s="87" t="s">
        <v>46</v>
      </c>
      <c r="C36" s="76" t="s">
        <v>45</v>
      </c>
      <c r="D36" s="80">
        <v>3</v>
      </c>
      <c r="E36" s="80"/>
      <c r="F36" s="80">
        <f t="shared" si="0"/>
        <v>0</v>
      </c>
      <c r="G36" s="80"/>
      <c r="H36" s="80">
        <f t="shared" si="1"/>
        <v>0</v>
      </c>
      <c r="I36" s="80"/>
      <c r="J36" s="80">
        <f t="shared" si="2"/>
        <v>0</v>
      </c>
      <c r="K36" s="80">
        <f t="shared" si="3"/>
        <v>0</v>
      </c>
    </row>
    <row r="37" spans="1:11">
      <c r="A37" s="82"/>
      <c r="B37" s="87" t="s">
        <v>36</v>
      </c>
      <c r="C37" s="76" t="s">
        <v>11</v>
      </c>
      <c r="D37" s="80">
        <v>1</v>
      </c>
      <c r="E37" s="80"/>
      <c r="F37" s="80">
        <f t="shared" si="0"/>
        <v>0</v>
      </c>
      <c r="G37" s="80"/>
      <c r="H37" s="80">
        <f t="shared" si="1"/>
        <v>0</v>
      </c>
      <c r="I37" s="80"/>
      <c r="J37" s="80">
        <f t="shared" si="2"/>
        <v>0</v>
      </c>
      <c r="K37" s="80">
        <f t="shared" si="3"/>
        <v>0</v>
      </c>
    </row>
    <row r="38" spans="1:11" ht="20.25" customHeight="1">
      <c r="A38" s="82">
        <v>4</v>
      </c>
      <c r="B38" s="83" t="s">
        <v>44</v>
      </c>
      <c r="C38" s="76" t="s">
        <v>39</v>
      </c>
      <c r="D38" s="80">
        <v>1270</v>
      </c>
      <c r="E38" s="80"/>
      <c r="F38" s="80">
        <f t="shared" si="0"/>
        <v>0</v>
      </c>
      <c r="G38" s="80"/>
      <c r="H38" s="80">
        <f t="shared" si="1"/>
        <v>0</v>
      </c>
      <c r="I38" s="80"/>
      <c r="J38" s="80">
        <f t="shared" si="2"/>
        <v>0</v>
      </c>
      <c r="K38" s="80">
        <f t="shared" si="3"/>
        <v>0</v>
      </c>
    </row>
    <row r="39" spans="1:11">
      <c r="A39" s="82"/>
      <c r="B39" s="90" t="s">
        <v>43</v>
      </c>
      <c r="C39" s="76" t="s">
        <v>41</v>
      </c>
      <c r="D39" s="80">
        <f>D38*0.5</f>
        <v>635</v>
      </c>
      <c r="E39" s="80"/>
      <c r="F39" s="80">
        <f t="shared" si="0"/>
        <v>0</v>
      </c>
      <c r="G39" s="80"/>
      <c r="H39" s="80">
        <f t="shared" si="1"/>
        <v>0</v>
      </c>
      <c r="I39" s="80"/>
      <c r="J39" s="80">
        <f t="shared" si="2"/>
        <v>0</v>
      </c>
      <c r="K39" s="80">
        <f t="shared" si="3"/>
        <v>0</v>
      </c>
    </row>
    <row r="40" spans="1:11">
      <c r="A40" s="82"/>
      <c r="B40" s="90" t="s">
        <v>42</v>
      </c>
      <c r="C40" s="76" t="s">
        <v>41</v>
      </c>
      <c r="D40" s="80">
        <f>D38*0.35</f>
        <v>444.5</v>
      </c>
      <c r="E40" s="80"/>
      <c r="F40" s="80">
        <f t="shared" si="0"/>
        <v>0</v>
      </c>
      <c r="G40" s="80"/>
      <c r="H40" s="80">
        <f t="shared" si="1"/>
        <v>0</v>
      </c>
      <c r="I40" s="80"/>
      <c r="J40" s="80">
        <f t="shared" si="2"/>
        <v>0</v>
      </c>
      <c r="K40" s="80">
        <f t="shared" si="3"/>
        <v>0</v>
      </c>
    </row>
    <row r="41" spans="1:11">
      <c r="A41" s="82"/>
      <c r="B41" s="90" t="s">
        <v>40</v>
      </c>
      <c r="C41" s="76" t="s">
        <v>39</v>
      </c>
      <c r="D41" s="80">
        <f>D38*0.009</f>
        <v>11.43</v>
      </c>
      <c r="E41" s="80"/>
      <c r="F41" s="80">
        <f t="shared" ref="F41:F57" si="4">E41*D41</f>
        <v>0</v>
      </c>
      <c r="G41" s="80"/>
      <c r="H41" s="80">
        <f t="shared" ref="H41:H57" si="5">G41*D41</f>
        <v>0</v>
      </c>
      <c r="I41" s="80"/>
      <c r="J41" s="80">
        <f t="shared" ref="J41:J57" si="6">I41*D41</f>
        <v>0</v>
      </c>
      <c r="K41" s="80">
        <f t="shared" ref="K41:K57" si="7">J41+H41+F41</f>
        <v>0</v>
      </c>
    </row>
    <row r="42" spans="1:11">
      <c r="A42" s="82"/>
      <c r="B42" s="90" t="s">
        <v>38</v>
      </c>
      <c r="C42" s="76" t="s">
        <v>18</v>
      </c>
      <c r="D42" s="80">
        <v>140</v>
      </c>
      <c r="E42" s="80"/>
      <c r="F42" s="80">
        <f t="shared" si="4"/>
        <v>0</v>
      </c>
      <c r="G42" s="80"/>
      <c r="H42" s="80">
        <f t="shared" si="5"/>
        <v>0</v>
      </c>
      <c r="I42" s="80"/>
      <c r="J42" s="80">
        <f t="shared" si="6"/>
        <v>0</v>
      </c>
      <c r="K42" s="80">
        <f t="shared" si="7"/>
        <v>0</v>
      </c>
    </row>
    <row r="43" spans="1:11">
      <c r="A43" s="82"/>
      <c r="B43" s="90" t="s">
        <v>37</v>
      </c>
      <c r="C43" s="76" t="s">
        <v>18</v>
      </c>
      <c r="D43" s="80">
        <v>50</v>
      </c>
      <c r="E43" s="80"/>
      <c r="F43" s="80">
        <f t="shared" si="4"/>
        <v>0</v>
      </c>
      <c r="G43" s="80"/>
      <c r="H43" s="80">
        <f t="shared" si="5"/>
        <v>0</v>
      </c>
      <c r="I43" s="80"/>
      <c r="J43" s="80">
        <f t="shared" si="6"/>
        <v>0</v>
      </c>
      <c r="K43" s="80">
        <f t="shared" si="7"/>
        <v>0</v>
      </c>
    </row>
    <row r="44" spans="1:11">
      <c r="A44" s="82"/>
      <c r="B44" s="90" t="s">
        <v>36</v>
      </c>
      <c r="C44" s="76" t="s">
        <v>11</v>
      </c>
      <c r="D44" s="80">
        <v>1</v>
      </c>
      <c r="E44" s="80"/>
      <c r="F44" s="80">
        <f t="shared" si="4"/>
        <v>0</v>
      </c>
      <c r="G44" s="80"/>
      <c r="H44" s="80">
        <f t="shared" si="5"/>
        <v>0</v>
      </c>
      <c r="I44" s="80"/>
      <c r="J44" s="80">
        <f t="shared" si="6"/>
        <v>0</v>
      </c>
      <c r="K44" s="80">
        <f t="shared" si="7"/>
        <v>0</v>
      </c>
    </row>
    <row r="45" spans="1:11">
      <c r="A45" s="82">
        <v>5</v>
      </c>
      <c r="B45" s="91" t="s">
        <v>35</v>
      </c>
      <c r="C45" s="76"/>
      <c r="D45" s="76"/>
      <c r="E45" s="76"/>
      <c r="F45" s="80">
        <f t="shared" si="4"/>
        <v>0</v>
      </c>
      <c r="G45" s="76"/>
      <c r="H45" s="80">
        <f t="shared" si="5"/>
        <v>0</v>
      </c>
      <c r="I45" s="76"/>
      <c r="J45" s="80">
        <f t="shared" si="6"/>
        <v>0</v>
      </c>
      <c r="K45" s="80">
        <f t="shared" si="7"/>
        <v>0</v>
      </c>
    </row>
    <row r="46" spans="1:11">
      <c r="A46" s="82"/>
      <c r="B46" s="92" t="s">
        <v>34</v>
      </c>
      <c r="C46" s="76" t="s">
        <v>15</v>
      </c>
      <c r="D46" s="80">
        <v>12</v>
      </c>
      <c r="E46" s="80"/>
      <c r="F46" s="80">
        <f t="shared" si="4"/>
        <v>0</v>
      </c>
      <c r="G46" s="80"/>
      <c r="H46" s="80">
        <f t="shared" si="5"/>
        <v>0</v>
      </c>
      <c r="I46" s="80"/>
      <c r="J46" s="80">
        <f t="shared" si="6"/>
        <v>0</v>
      </c>
      <c r="K46" s="80">
        <f t="shared" si="7"/>
        <v>0</v>
      </c>
    </row>
    <row r="47" spans="1:11">
      <c r="A47" s="82"/>
      <c r="B47" s="92" t="s">
        <v>33</v>
      </c>
      <c r="C47" s="76" t="s">
        <v>15</v>
      </c>
      <c r="D47" s="80">
        <v>12</v>
      </c>
      <c r="E47" s="80"/>
      <c r="F47" s="80">
        <f t="shared" si="4"/>
        <v>0</v>
      </c>
      <c r="G47" s="80"/>
      <c r="H47" s="80">
        <f t="shared" si="5"/>
        <v>0</v>
      </c>
      <c r="I47" s="80"/>
      <c r="J47" s="80">
        <f t="shared" si="6"/>
        <v>0</v>
      </c>
      <c r="K47" s="80">
        <f t="shared" si="7"/>
        <v>0</v>
      </c>
    </row>
    <row r="48" spans="1:11">
      <c r="A48" s="82"/>
      <c r="B48" s="79" t="s">
        <v>32</v>
      </c>
      <c r="C48" s="76" t="s">
        <v>15</v>
      </c>
      <c r="D48" s="80">
        <v>7</v>
      </c>
      <c r="E48" s="80"/>
      <c r="F48" s="80">
        <f t="shared" si="4"/>
        <v>0</v>
      </c>
      <c r="G48" s="80"/>
      <c r="H48" s="80">
        <f t="shared" si="5"/>
        <v>0</v>
      </c>
      <c r="I48" s="80"/>
      <c r="J48" s="80">
        <f t="shared" si="6"/>
        <v>0</v>
      </c>
      <c r="K48" s="80">
        <f t="shared" si="7"/>
        <v>0</v>
      </c>
    </row>
    <row r="49" spans="1:11">
      <c r="A49" s="82">
        <v>6</v>
      </c>
      <c r="B49" s="93" t="s">
        <v>31</v>
      </c>
      <c r="C49" s="76"/>
      <c r="D49" s="80"/>
      <c r="E49" s="80"/>
      <c r="F49" s="80">
        <f t="shared" si="4"/>
        <v>0</v>
      </c>
      <c r="G49" s="80"/>
      <c r="H49" s="80">
        <f t="shared" si="5"/>
        <v>0</v>
      </c>
      <c r="I49" s="80"/>
      <c r="J49" s="80">
        <f t="shared" si="6"/>
        <v>0</v>
      </c>
      <c r="K49" s="80">
        <f t="shared" si="7"/>
        <v>0</v>
      </c>
    </row>
    <row r="50" spans="1:11">
      <c r="A50" s="82"/>
      <c r="B50" s="92" t="s">
        <v>30</v>
      </c>
      <c r="C50" s="76" t="s">
        <v>18</v>
      </c>
      <c r="D50" s="80">
        <v>5</v>
      </c>
      <c r="E50" s="80"/>
      <c r="F50" s="80">
        <f t="shared" si="4"/>
        <v>0</v>
      </c>
      <c r="G50" s="80"/>
      <c r="H50" s="80">
        <f t="shared" si="5"/>
        <v>0</v>
      </c>
      <c r="I50" s="80"/>
      <c r="J50" s="80">
        <f t="shared" si="6"/>
        <v>0</v>
      </c>
      <c r="K50" s="80">
        <f t="shared" si="7"/>
        <v>0</v>
      </c>
    </row>
    <row r="51" spans="1:11">
      <c r="A51" s="82"/>
      <c r="B51" s="92" t="s">
        <v>29</v>
      </c>
      <c r="C51" s="76" t="s">
        <v>18</v>
      </c>
      <c r="D51" s="80">
        <v>5</v>
      </c>
      <c r="E51" s="80"/>
      <c r="F51" s="80">
        <f t="shared" si="4"/>
        <v>0</v>
      </c>
      <c r="G51" s="80"/>
      <c r="H51" s="80">
        <f t="shared" si="5"/>
        <v>0</v>
      </c>
      <c r="I51" s="80"/>
      <c r="J51" s="80">
        <f t="shared" si="6"/>
        <v>0</v>
      </c>
      <c r="K51" s="80">
        <f t="shared" si="7"/>
        <v>0</v>
      </c>
    </row>
    <row r="52" spans="1:11">
      <c r="A52" s="82"/>
      <c r="B52" s="79" t="s">
        <v>28</v>
      </c>
      <c r="C52" s="76" t="s">
        <v>15</v>
      </c>
      <c r="D52" s="80">
        <v>1</v>
      </c>
      <c r="E52" s="80"/>
      <c r="F52" s="80">
        <f t="shared" si="4"/>
        <v>0</v>
      </c>
      <c r="G52" s="80"/>
      <c r="H52" s="80">
        <f t="shared" si="5"/>
        <v>0</v>
      </c>
      <c r="I52" s="80"/>
      <c r="J52" s="80">
        <f t="shared" si="6"/>
        <v>0</v>
      </c>
      <c r="K52" s="80">
        <f t="shared" si="7"/>
        <v>0</v>
      </c>
    </row>
    <row r="53" spans="1:11">
      <c r="A53" s="82"/>
      <c r="B53" s="79" t="s">
        <v>27</v>
      </c>
      <c r="C53" s="76" t="s">
        <v>15</v>
      </c>
      <c r="D53" s="80">
        <v>2</v>
      </c>
      <c r="E53" s="80"/>
      <c r="F53" s="80">
        <f t="shared" si="4"/>
        <v>0</v>
      </c>
      <c r="G53" s="80"/>
      <c r="H53" s="80">
        <f t="shared" si="5"/>
        <v>0</v>
      </c>
      <c r="I53" s="80"/>
      <c r="J53" s="80">
        <f t="shared" si="6"/>
        <v>0</v>
      </c>
      <c r="K53" s="80">
        <f t="shared" si="7"/>
        <v>0</v>
      </c>
    </row>
    <row r="54" spans="1:11">
      <c r="A54" s="96">
        <v>7</v>
      </c>
      <c r="B54" s="83" t="s">
        <v>26</v>
      </c>
      <c r="C54" s="76"/>
      <c r="D54" s="80"/>
      <c r="E54" s="80"/>
      <c r="F54" s="80">
        <f t="shared" si="4"/>
        <v>0</v>
      </c>
      <c r="G54" s="80"/>
      <c r="H54" s="80">
        <f t="shared" si="5"/>
        <v>0</v>
      </c>
      <c r="I54" s="80"/>
      <c r="J54" s="80">
        <f t="shared" si="6"/>
        <v>0</v>
      </c>
      <c r="K54" s="80">
        <f t="shared" si="7"/>
        <v>0</v>
      </c>
    </row>
    <row r="55" spans="1:11" ht="26.5">
      <c r="A55" s="96"/>
      <c r="B55" s="88" t="s">
        <v>25</v>
      </c>
      <c r="C55" s="76" t="s">
        <v>15</v>
      </c>
      <c r="D55" s="94">
        <v>2</v>
      </c>
      <c r="E55" s="94"/>
      <c r="F55" s="80">
        <f t="shared" si="4"/>
        <v>0</v>
      </c>
      <c r="G55" s="94"/>
      <c r="H55" s="80">
        <f t="shared" si="5"/>
        <v>0</v>
      </c>
      <c r="I55" s="94"/>
      <c r="J55" s="80">
        <f t="shared" si="6"/>
        <v>0</v>
      </c>
      <c r="K55" s="80">
        <f t="shared" si="7"/>
        <v>0</v>
      </c>
    </row>
    <row r="56" spans="1:11">
      <c r="A56" s="96">
        <v>8</v>
      </c>
      <c r="B56" s="95" t="s">
        <v>24</v>
      </c>
      <c r="C56" s="76"/>
      <c r="D56" s="94"/>
      <c r="E56" s="94"/>
      <c r="F56" s="80">
        <f t="shared" si="4"/>
        <v>0</v>
      </c>
      <c r="G56" s="94"/>
      <c r="H56" s="80">
        <f t="shared" si="5"/>
        <v>0</v>
      </c>
      <c r="I56" s="94"/>
      <c r="J56" s="80">
        <f t="shared" si="6"/>
        <v>0</v>
      </c>
      <c r="K56" s="80">
        <f t="shared" si="7"/>
        <v>0</v>
      </c>
    </row>
    <row r="57" spans="1:11" ht="26.5">
      <c r="A57" s="96"/>
      <c r="B57" s="88" t="s">
        <v>23</v>
      </c>
      <c r="C57" s="76" t="s">
        <v>22</v>
      </c>
      <c r="D57" s="94">
        <v>4</v>
      </c>
      <c r="E57" s="94"/>
      <c r="F57" s="80">
        <f t="shared" si="4"/>
        <v>0</v>
      </c>
      <c r="G57" s="94"/>
      <c r="H57" s="80">
        <f t="shared" si="5"/>
        <v>0</v>
      </c>
      <c r="I57" s="94"/>
      <c r="J57" s="80">
        <f t="shared" si="6"/>
        <v>0</v>
      </c>
      <c r="K57" s="80">
        <f t="shared" si="7"/>
        <v>0</v>
      </c>
    </row>
    <row r="58" spans="1:11">
      <c r="A58" s="96">
        <v>9</v>
      </c>
      <c r="B58" s="95" t="s">
        <v>21</v>
      </c>
      <c r="C58" s="76"/>
      <c r="D58" s="80"/>
      <c r="E58" s="80"/>
      <c r="F58" s="80"/>
      <c r="G58" s="80"/>
      <c r="H58" s="80"/>
      <c r="I58" s="80"/>
      <c r="J58" s="80"/>
      <c r="K58" s="80"/>
    </row>
    <row r="59" spans="1:11" ht="26">
      <c r="A59" s="89"/>
      <c r="B59" s="79" t="s">
        <v>20</v>
      </c>
      <c r="C59" s="89" t="s">
        <v>18</v>
      </c>
      <c r="D59" s="94">
        <v>110</v>
      </c>
      <c r="E59" s="94"/>
      <c r="F59" s="80">
        <f t="shared" ref="F59:F65" si="8">E59*D59</f>
        <v>0</v>
      </c>
      <c r="G59" s="94"/>
      <c r="H59" s="80">
        <f t="shared" ref="H59:H65" si="9">G59*D59</f>
        <v>0</v>
      </c>
      <c r="I59" s="80"/>
      <c r="J59" s="80">
        <f t="shared" ref="J59:J65" si="10">I59*D59</f>
        <v>0</v>
      </c>
      <c r="K59" s="80">
        <f t="shared" ref="K59:K65" si="11">J59+H59+F59</f>
        <v>0</v>
      </c>
    </row>
    <row r="60" spans="1:11" ht="26">
      <c r="A60" s="89"/>
      <c r="B60" s="79" t="s">
        <v>19</v>
      </c>
      <c r="C60" s="89" t="s">
        <v>18</v>
      </c>
      <c r="D60" s="94">
        <v>130</v>
      </c>
      <c r="E60" s="94"/>
      <c r="F60" s="80">
        <f t="shared" si="8"/>
        <v>0</v>
      </c>
      <c r="G60" s="94"/>
      <c r="H60" s="80">
        <f t="shared" si="9"/>
        <v>0</v>
      </c>
      <c r="I60" s="80"/>
      <c r="J60" s="80">
        <f t="shared" si="10"/>
        <v>0</v>
      </c>
      <c r="K60" s="80">
        <f t="shared" si="11"/>
        <v>0</v>
      </c>
    </row>
    <row r="61" spans="1:11">
      <c r="A61" s="89"/>
      <c r="B61" s="79" t="s">
        <v>17</v>
      </c>
      <c r="C61" s="89" t="s">
        <v>15</v>
      </c>
      <c r="D61" s="94">
        <v>20</v>
      </c>
      <c r="E61" s="94"/>
      <c r="F61" s="80">
        <f t="shared" si="8"/>
        <v>0</v>
      </c>
      <c r="G61" s="94"/>
      <c r="H61" s="80">
        <f t="shared" si="9"/>
        <v>0</v>
      </c>
      <c r="I61" s="94"/>
      <c r="J61" s="80">
        <f t="shared" si="10"/>
        <v>0</v>
      </c>
      <c r="K61" s="80">
        <f t="shared" si="11"/>
        <v>0</v>
      </c>
    </row>
    <row r="62" spans="1:11">
      <c r="A62" s="89"/>
      <c r="B62" s="79" t="s">
        <v>16</v>
      </c>
      <c r="C62" s="76" t="s">
        <v>15</v>
      </c>
      <c r="D62" s="94">
        <v>5</v>
      </c>
      <c r="E62" s="94"/>
      <c r="F62" s="80">
        <f t="shared" si="8"/>
        <v>0</v>
      </c>
      <c r="G62" s="94"/>
      <c r="H62" s="80">
        <f t="shared" si="9"/>
        <v>0</v>
      </c>
      <c r="I62" s="94"/>
      <c r="J62" s="80">
        <f t="shared" si="10"/>
        <v>0</v>
      </c>
      <c r="K62" s="80">
        <f t="shared" si="11"/>
        <v>0</v>
      </c>
    </row>
    <row r="63" spans="1:11">
      <c r="A63" s="89"/>
      <c r="B63" s="79" t="s">
        <v>14</v>
      </c>
      <c r="C63" s="76" t="s">
        <v>13</v>
      </c>
      <c r="D63" s="94">
        <v>15</v>
      </c>
      <c r="E63" s="94"/>
      <c r="F63" s="80">
        <f t="shared" si="8"/>
        <v>0</v>
      </c>
      <c r="G63" s="94"/>
      <c r="H63" s="80">
        <f t="shared" si="9"/>
        <v>0</v>
      </c>
      <c r="I63" s="94"/>
      <c r="J63" s="80">
        <f t="shared" si="10"/>
        <v>0</v>
      </c>
      <c r="K63" s="80">
        <f t="shared" si="11"/>
        <v>0</v>
      </c>
    </row>
    <row r="64" spans="1:11">
      <c r="A64" s="89"/>
      <c r="B64" s="90" t="s">
        <v>12</v>
      </c>
      <c r="C64" s="76" t="s">
        <v>11</v>
      </c>
      <c r="D64" s="94">
        <v>1</v>
      </c>
      <c r="E64" s="94"/>
      <c r="F64" s="80">
        <f t="shared" si="8"/>
        <v>0</v>
      </c>
      <c r="G64" s="94"/>
      <c r="H64" s="80">
        <f t="shared" si="9"/>
        <v>0</v>
      </c>
      <c r="I64" s="94"/>
      <c r="J64" s="80">
        <f t="shared" si="10"/>
        <v>0</v>
      </c>
      <c r="K64" s="80">
        <f t="shared" si="11"/>
        <v>0</v>
      </c>
    </row>
    <row r="65" spans="1:11" ht="26">
      <c r="A65" s="96">
        <v>10</v>
      </c>
      <c r="B65" s="81" t="s">
        <v>10</v>
      </c>
      <c r="C65" s="76" t="s">
        <v>9</v>
      </c>
      <c r="D65" s="80">
        <v>2.5</v>
      </c>
      <c r="E65" s="76"/>
      <c r="F65" s="80">
        <f t="shared" si="8"/>
        <v>0</v>
      </c>
      <c r="G65" s="80"/>
      <c r="H65" s="80">
        <f t="shared" si="9"/>
        <v>0</v>
      </c>
      <c r="I65" s="80"/>
      <c r="J65" s="80">
        <f t="shared" si="10"/>
        <v>0</v>
      </c>
      <c r="K65" s="80">
        <f t="shared" si="11"/>
        <v>0</v>
      </c>
    </row>
    <row r="66" spans="1:11">
      <c r="A66" s="76"/>
      <c r="B66" s="87" t="s">
        <v>3</v>
      </c>
      <c r="C66" s="76"/>
      <c r="D66" s="80"/>
      <c r="E66" s="80"/>
      <c r="F66" s="80">
        <f>SUM(F10:F65)</f>
        <v>0</v>
      </c>
      <c r="G66" s="80"/>
      <c r="H66" s="80">
        <f>SUM(H10:H65)</f>
        <v>0</v>
      </c>
      <c r="I66" s="80"/>
      <c r="J66" s="80">
        <f>SUM(J10:J65)</f>
        <v>0</v>
      </c>
      <c r="K66" s="97">
        <f>SUM(K10:K65)</f>
        <v>0</v>
      </c>
    </row>
    <row r="67" spans="1:11">
      <c r="A67" s="81"/>
      <c r="B67" s="98" t="s">
        <v>8</v>
      </c>
      <c r="C67" s="99">
        <v>0</v>
      </c>
      <c r="D67" s="100"/>
      <c r="E67" s="101"/>
      <c r="F67" s="100"/>
      <c r="G67" s="100"/>
      <c r="H67" s="100"/>
      <c r="I67" s="100"/>
      <c r="J67" s="101"/>
      <c r="K67" s="100">
        <f>F66*C67</f>
        <v>0</v>
      </c>
    </row>
    <row r="68" spans="1:11">
      <c r="A68" s="81"/>
      <c r="B68" s="98" t="s">
        <v>3</v>
      </c>
      <c r="C68" s="101"/>
      <c r="D68" s="100"/>
      <c r="E68" s="101"/>
      <c r="F68" s="101"/>
      <c r="G68" s="100"/>
      <c r="H68" s="100"/>
      <c r="I68" s="100"/>
      <c r="J68" s="101"/>
      <c r="K68" s="100">
        <f>K66+K67</f>
        <v>0</v>
      </c>
    </row>
    <row r="69" spans="1:11">
      <c r="A69" s="81"/>
      <c r="B69" s="98" t="s">
        <v>7</v>
      </c>
      <c r="C69" s="99">
        <v>0</v>
      </c>
      <c r="D69" s="100"/>
      <c r="E69" s="101"/>
      <c r="F69" s="101"/>
      <c r="G69" s="100"/>
      <c r="H69" s="100"/>
      <c r="I69" s="100"/>
      <c r="J69" s="101"/>
      <c r="K69" s="100">
        <f>K68*C69</f>
        <v>0</v>
      </c>
    </row>
    <row r="70" spans="1:11">
      <c r="A70" s="81"/>
      <c r="B70" s="98" t="s">
        <v>3</v>
      </c>
      <c r="C70" s="101"/>
      <c r="D70" s="100"/>
      <c r="E70" s="101"/>
      <c r="F70" s="101"/>
      <c r="G70" s="100"/>
      <c r="H70" s="100"/>
      <c r="I70" s="100"/>
      <c r="J70" s="101"/>
      <c r="K70" s="100">
        <f>K69+K68</f>
        <v>0</v>
      </c>
    </row>
    <row r="71" spans="1:11">
      <c r="A71" s="81"/>
      <c r="B71" s="98" t="s">
        <v>6</v>
      </c>
      <c r="C71" s="99">
        <v>0</v>
      </c>
      <c r="D71" s="100"/>
      <c r="E71" s="101"/>
      <c r="F71" s="101"/>
      <c r="G71" s="100"/>
      <c r="H71" s="100"/>
      <c r="I71" s="100"/>
      <c r="J71" s="101"/>
      <c r="K71" s="100">
        <f>K70*C71</f>
        <v>0</v>
      </c>
    </row>
    <row r="72" spans="1:11">
      <c r="A72" s="102"/>
      <c r="B72" s="98" t="s">
        <v>3</v>
      </c>
      <c r="C72" s="101"/>
      <c r="D72" s="100"/>
      <c r="E72" s="101"/>
      <c r="F72" s="101"/>
      <c r="G72" s="100"/>
      <c r="H72" s="100"/>
      <c r="I72" s="100"/>
      <c r="J72" s="101"/>
      <c r="K72" s="100">
        <f>K71+K70</f>
        <v>0</v>
      </c>
    </row>
    <row r="73" spans="1:11">
      <c r="A73" s="102"/>
      <c r="B73" s="98" t="s">
        <v>5</v>
      </c>
      <c r="C73" s="99">
        <v>0</v>
      </c>
      <c r="D73" s="100"/>
      <c r="E73" s="101"/>
      <c r="F73" s="101"/>
      <c r="G73" s="100"/>
      <c r="H73" s="100"/>
      <c r="I73" s="100"/>
      <c r="J73" s="101"/>
      <c r="K73" s="100">
        <f>K72*C73</f>
        <v>0</v>
      </c>
    </row>
    <row r="74" spans="1:11">
      <c r="A74" s="102"/>
      <c r="B74" s="98" t="s">
        <v>4</v>
      </c>
      <c r="C74" s="99">
        <v>0</v>
      </c>
      <c r="D74" s="100"/>
      <c r="E74" s="101"/>
      <c r="F74" s="101"/>
      <c r="G74" s="100"/>
      <c r="H74" s="100"/>
      <c r="I74" s="100"/>
      <c r="J74" s="101"/>
      <c r="K74" s="100">
        <f>H66*C74</f>
        <v>0</v>
      </c>
    </row>
    <row r="75" spans="1:11">
      <c r="A75" s="102"/>
      <c r="B75" s="98" t="s">
        <v>3</v>
      </c>
      <c r="C75" s="101"/>
      <c r="D75" s="100"/>
      <c r="E75" s="101"/>
      <c r="F75" s="101"/>
      <c r="G75" s="100"/>
      <c r="H75" s="100"/>
      <c r="I75" s="100"/>
      <c r="J75" s="101"/>
      <c r="K75" s="100">
        <f>K74+K73+K72</f>
        <v>0</v>
      </c>
    </row>
    <row r="76" spans="1:11">
      <c r="A76" s="81"/>
      <c r="B76" s="81" t="s">
        <v>2</v>
      </c>
      <c r="C76" s="99">
        <v>0.18</v>
      </c>
      <c r="D76" s="100"/>
      <c r="E76" s="101"/>
      <c r="F76" s="101"/>
      <c r="G76" s="101"/>
      <c r="H76" s="101"/>
      <c r="I76" s="101"/>
      <c r="J76" s="101"/>
      <c r="K76" s="100">
        <f>K75*0.18</f>
        <v>0</v>
      </c>
    </row>
    <row r="77" spans="1:11">
      <c r="A77" s="76"/>
      <c r="B77" s="84" t="s">
        <v>1</v>
      </c>
      <c r="C77" s="76"/>
      <c r="D77" s="76"/>
      <c r="E77" s="76"/>
      <c r="F77" s="76"/>
      <c r="G77" s="76"/>
      <c r="H77" s="76"/>
      <c r="I77" s="76"/>
      <c r="J77" s="76"/>
      <c r="K77" s="97">
        <f>K76+K75</f>
        <v>0</v>
      </c>
    </row>
    <row r="78" spans="1:11">
      <c r="I78" s="4"/>
      <c r="J78" s="4"/>
      <c r="K78" s="4"/>
    </row>
    <row r="79" spans="1:11">
      <c r="I79" s="4"/>
      <c r="J79" s="4"/>
    </row>
    <row r="80" spans="1:11">
      <c r="B80" s="1" t="s">
        <v>0</v>
      </c>
    </row>
  </sheetData>
  <mergeCells count="12">
    <mergeCell ref="E5:F5"/>
    <mergeCell ref="G5:H5"/>
    <mergeCell ref="I5:J5"/>
    <mergeCell ref="K5:K6"/>
    <mergeCell ref="A2:K2"/>
    <mergeCell ref="A3:K3"/>
    <mergeCell ref="C4:I4"/>
    <mergeCell ref="J4:K4"/>
    <mergeCell ref="A5:A6"/>
    <mergeCell ref="B5:B6"/>
    <mergeCell ref="C5:C6"/>
    <mergeCell ref="D5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8"/>
  <sheetViews>
    <sheetView zoomScale="85" zoomScaleNormal="85" workbookViewId="0"/>
  </sheetViews>
  <sheetFormatPr defaultRowHeight="13"/>
  <cols>
    <col min="1" max="1" width="3.6328125" style="71" customWidth="1"/>
    <col min="2" max="2" width="55.36328125" style="71" customWidth="1"/>
    <col min="3" max="10" width="8.7265625" style="71"/>
    <col min="11" max="11" width="10.90625" style="71" customWidth="1"/>
    <col min="12" max="16384" width="8.7265625" style="71"/>
  </cols>
  <sheetData>
    <row r="1" spans="1:11" ht="13.5">
      <c r="A1" s="68"/>
      <c r="B1" s="69" t="s">
        <v>87</v>
      </c>
      <c r="C1" s="70"/>
      <c r="D1" s="70"/>
      <c r="E1" s="70"/>
      <c r="F1" s="70"/>
      <c r="G1" s="70"/>
      <c r="H1" s="70"/>
      <c r="I1" s="70"/>
      <c r="J1" s="70"/>
      <c r="K1" s="70"/>
    </row>
    <row r="2" spans="1:11" ht="13.5">
      <c r="A2" s="130" t="s">
        <v>206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3.5">
      <c r="A3" s="130" t="s">
        <v>85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3.5">
      <c r="A4" s="72"/>
      <c r="B4" s="36" t="s">
        <v>186</v>
      </c>
      <c r="C4" s="131" t="s">
        <v>84</v>
      </c>
      <c r="D4" s="131"/>
      <c r="E4" s="131"/>
      <c r="F4" s="131"/>
      <c r="G4" s="131"/>
      <c r="H4" s="131"/>
      <c r="I4" s="131"/>
      <c r="J4" s="132">
        <f>K125</f>
        <v>0</v>
      </c>
      <c r="K4" s="133"/>
    </row>
    <row r="5" spans="1:11" ht="33" customHeight="1">
      <c r="A5" s="128" t="s">
        <v>83</v>
      </c>
      <c r="B5" s="128" t="s">
        <v>82</v>
      </c>
      <c r="C5" s="128" t="s">
        <v>81</v>
      </c>
      <c r="D5" s="134" t="s">
        <v>80</v>
      </c>
      <c r="E5" s="124" t="s">
        <v>79</v>
      </c>
      <c r="F5" s="125"/>
      <c r="G5" s="124" t="s">
        <v>78</v>
      </c>
      <c r="H5" s="125"/>
      <c r="I5" s="126" t="s">
        <v>77</v>
      </c>
      <c r="J5" s="127"/>
      <c r="K5" s="128" t="s">
        <v>3</v>
      </c>
    </row>
    <row r="6" spans="1:11" ht="27">
      <c r="A6" s="129"/>
      <c r="B6" s="129"/>
      <c r="C6" s="129"/>
      <c r="D6" s="135"/>
      <c r="E6" s="50" t="s">
        <v>76</v>
      </c>
      <c r="F6" s="9" t="s">
        <v>3</v>
      </c>
      <c r="G6" s="50" t="s">
        <v>76</v>
      </c>
      <c r="H6" s="9" t="s">
        <v>3</v>
      </c>
      <c r="I6" s="50" t="s">
        <v>76</v>
      </c>
      <c r="J6" s="9" t="s">
        <v>3</v>
      </c>
      <c r="K6" s="129"/>
    </row>
    <row r="7" spans="1:11" ht="13.5">
      <c r="A7" s="6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</row>
    <row r="8" spans="1:11" ht="13.5">
      <c r="A8" s="6"/>
      <c r="B8" s="33" t="s">
        <v>74</v>
      </c>
      <c r="C8" s="32"/>
      <c r="D8" s="32"/>
      <c r="E8" s="32"/>
      <c r="F8" s="32"/>
      <c r="G8" s="32"/>
      <c r="H8" s="32"/>
      <c r="I8" s="32"/>
      <c r="J8" s="32"/>
      <c r="K8" s="32"/>
    </row>
    <row r="9" spans="1:11" ht="27">
      <c r="A9" s="6">
        <v>1</v>
      </c>
      <c r="B9" s="31" t="s">
        <v>159</v>
      </c>
      <c r="C9" s="6" t="s">
        <v>39</v>
      </c>
      <c r="D9" s="14">
        <v>12</v>
      </c>
      <c r="E9" s="14"/>
      <c r="F9" s="14">
        <f t="shared" ref="F9:F40" si="0">E9*D9</f>
        <v>0</v>
      </c>
      <c r="G9" s="14"/>
      <c r="H9" s="14">
        <f t="shared" ref="H9:H40" si="1">G9*D9</f>
        <v>0</v>
      </c>
      <c r="I9" s="14"/>
      <c r="J9" s="14">
        <f t="shared" ref="J9:J40" si="2">I9*D9</f>
        <v>0</v>
      </c>
      <c r="K9" s="14">
        <f t="shared" ref="K9:K40" si="3">J9+H9+F9</f>
        <v>0</v>
      </c>
    </row>
    <row r="10" spans="1:11" ht="13.5">
      <c r="A10" s="6">
        <v>2</v>
      </c>
      <c r="B10" s="31" t="s">
        <v>158</v>
      </c>
      <c r="C10" s="6" t="s">
        <v>39</v>
      </c>
      <c r="D10" s="14">
        <v>58</v>
      </c>
      <c r="E10" s="14"/>
      <c r="F10" s="14">
        <f t="shared" si="0"/>
        <v>0</v>
      </c>
      <c r="G10" s="14"/>
      <c r="H10" s="14">
        <f t="shared" si="1"/>
        <v>0</v>
      </c>
      <c r="I10" s="14"/>
      <c r="J10" s="14">
        <f t="shared" si="2"/>
        <v>0</v>
      </c>
      <c r="K10" s="14">
        <f t="shared" si="3"/>
        <v>0</v>
      </c>
    </row>
    <row r="11" spans="1:11" ht="13.5">
      <c r="A11" s="6">
        <v>3</v>
      </c>
      <c r="B11" s="31" t="s">
        <v>71</v>
      </c>
      <c r="C11" s="6" t="s">
        <v>39</v>
      </c>
      <c r="D11" s="14">
        <v>6</v>
      </c>
      <c r="E11" s="14"/>
      <c r="F11" s="14">
        <f t="shared" si="0"/>
        <v>0</v>
      </c>
      <c r="G11" s="14"/>
      <c r="H11" s="14">
        <f t="shared" si="1"/>
        <v>0</v>
      </c>
      <c r="I11" s="14"/>
      <c r="J11" s="14">
        <f t="shared" si="2"/>
        <v>0</v>
      </c>
      <c r="K11" s="14">
        <f t="shared" si="3"/>
        <v>0</v>
      </c>
    </row>
    <row r="12" spans="1:11" ht="13.5">
      <c r="A12" s="6">
        <v>4</v>
      </c>
      <c r="B12" s="31" t="s">
        <v>157</v>
      </c>
      <c r="C12" s="6" t="s">
        <v>39</v>
      </c>
      <c r="D12" s="14">
        <v>4</v>
      </c>
      <c r="E12" s="14"/>
      <c r="F12" s="14">
        <f t="shared" si="0"/>
        <v>0</v>
      </c>
      <c r="G12" s="14"/>
      <c r="H12" s="14">
        <f t="shared" si="1"/>
        <v>0</v>
      </c>
      <c r="I12" s="14"/>
      <c r="J12" s="14">
        <f t="shared" si="2"/>
        <v>0</v>
      </c>
      <c r="K12" s="14">
        <f t="shared" si="3"/>
        <v>0</v>
      </c>
    </row>
    <row r="13" spans="1:11" ht="13.5">
      <c r="A13" s="6">
        <v>5</v>
      </c>
      <c r="B13" s="31" t="s">
        <v>70</v>
      </c>
      <c r="C13" s="6" t="s">
        <v>39</v>
      </c>
      <c r="D13" s="14">
        <v>3.4</v>
      </c>
      <c r="E13" s="14"/>
      <c r="F13" s="14">
        <f t="shared" si="0"/>
        <v>0</v>
      </c>
      <c r="G13" s="14"/>
      <c r="H13" s="14">
        <f t="shared" si="1"/>
        <v>0</v>
      </c>
      <c r="I13" s="14"/>
      <c r="J13" s="14">
        <f t="shared" si="2"/>
        <v>0</v>
      </c>
      <c r="K13" s="14">
        <f t="shared" si="3"/>
        <v>0</v>
      </c>
    </row>
    <row r="14" spans="1:11" ht="13.5">
      <c r="A14" s="6">
        <v>6</v>
      </c>
      <c r="B14" s="31" t="s">
        <v>156</v>
      </c>
      <c r="C14" s="6" t="s">
        <v>15</v>
      </c>
      <c r="D14" s="14">
        <v>1</v>
      </c>
      <c r="E14" s="14"/>
      <c r="F14" s="14">
        <f t="shared" si="0"/>
        <v>0</v>
      </c>
      <c r="G14" s="14"/>
      <c r="H14" s="14">
        <f t="shared" si="1"/>
        <v>0</v>
      </c>
      <c r="I14" s="14"/>
      <c r="J14" s="14">
        <f t="shared" si="2"/>
        <v>0</v>
      </c>
      <c r="K14" s="14">
        <f t="shared" si="3"/>
        <v>0</v>
      </c>
    </row>
    <row r="15" spans="1:11" ht="13.5">
      <c r="A15" s="6">
        <v>7</v>
      </c>
      <c r="B15" s="31" t="s">
        <v>155</v>
      </c>
      <c r="C15" s="6" t="s">
        <v>39</v>
      </c>
      <c r="D15" s="14">
        <v>31</v>
      </c>
      <c r="E15" s="14"/>
      <c r="F15" s="14">
        <f t="shared" si="0"/>
        <v>0</v>
      </c>
      <c r="G15" s="14"/>
      <c r="H15" s="14">
        <f t="shared" si="1"/>
        <v>0</v>
      </c>
      <c r="I15" s="14"/>
      <c r="J15" s="14">
        <f t="shared" si="2"/>
        <v>0</v>
      </c>
      <c r="K15" s="14">
        <f t="shared" si="3"/>
        <v>0</v>
      </c>
    </row>
    <row r="16" spans="1:11" ht="27">
      <c r="A16" s="6">
        <v>8</v>
      </c>
      <c r="B16" s="31" t="s">
        <v>67</v>
      </c>
      <c r="C16" s="6" t="s">
        <v>66</v>
      </c>
      <c r="D16" s="14">
        <v>5</v>
      </c>
      <c r="E16" s="14"/>
      <c r="F16" s="14">
        <f t="shared" si="0"/>
        <v>0</v>
      </c>
      <c r="G16" s="14"/>
      <c r="H16" s="14">
        <f t="shared" si="1"/>
        <v>0</v>
      </c>
      <c r="I16" s="14"/>
      <c r="J16" s="14">
        <f t="shared" si="2"/>
        <v>0</v>
      </c>
      <c r="K16" s="14">
        <f t="shared" si="3"/>
        <v>0</v>
      </c>
    </row>
    <row r="17" spans="1:11" ht="13.5">
      <c r="A17" s="6">
        <v>9</v>
      </c>
      <c r="B17" s="31" t="s">
        <v>154</v>
      </c>
      <c r="C17" s="6" t="s">
        <v>39</v>
      </c>
      <c r="D17" s="14">
        <v>31</v>
      </c>
      <c r="E17" s="14"/>
      <c r="F17" s="14">
        <f t="shared" si="0"/>
        <v>0</v>
      </c>
      <c r="G17" s="14"/>
      <c r="H17" s="14">
        <f t="shared" si="1"/>
        <v>0</v>
      </c>
      <c r="I17" s="14"/>
      <c r="J17" s="14">
        <f t="shared" si="2"/>
        <v>0</v>
      </c>
      <c r="K17" s="14">
        <f t="shared" si="3"/>
        <v>0</v>
      </c>
    </row>
    <row r="18" spans="1:11" ht="27">
      <c r="A18" s="6">
        <v>10</v>
      </c>
      <c r="B18" s="31" t="s">
        <v>153</v>
      </c>
      <c r="C18" s="6" t="s">
        <v>39</v>
      </c>
      <c r="D18" s="14">
        <v>5</v>
      </c>
      <c r="E18" s="14"/>
      <c r="F18" s="14">
        <f t="shared" si="0"/>
        <v>0</v>
      </c>
      <c r="G18" s="14"/>
      <c r="H18" s="14">
        <f t="shared" si="1"/>
        <v>0</v>
      </c>
      <c r="I18" s="14"/>
      <c r="J18" s="14">
        <f t="shared" si="2"/>
        <v>0</v>
      </c>
      <c r="K18" s="14">
        <f t="shared" si="3"/>
        <v>0</v>
      </c>
    </row>
    <row r="19" spans="1:11" ht="13.5">
      <c r="A19" s="6">
        <v>11</v>
      </c>
      <c r="B19" s="31" t="s">
        <v>152</v>
      </c>
      <c r="C19" s="6" t="s">
        <v>39</v>
      </c>
      <c r="D19" s="14">
        <v>3</v>
      </c>
      <c r="E19" s="14"/>
      <c r="F19" s="14">
        <f t="shared" si="0"/>
        <v>0</v>
      </c>
      <c r="G19" s="14"/>
      <c r="H19" s="14">
        <f t="shared" si="1"/>
        <v>0</v>
      </c>
      <c r="I19" s="14"/>
      <c r="J19" s="14">
        <f t="shared" si="2"/>
        <v>0</v>
      </c>
      <c r="K19" s="14">
        <f t="shared" si="3"/>
        <v>0</v>
      </c>
    </row>
    <row r="20" spans="1:11" ht="13.5">
      <c r="A20" s="6">
        <v>12</v>
      </c>
      <c r="B20" s="31" t="s">
        <v>151</v>
      </c>
      <c r="C20" s="6" t="s">
        <v>15</v>
      </c>
      <c r="D20" s="14">
        <v>2</v>
      </c>
      <c r="E20" s="14"/>
      <c r="F20" s="14">
        <f t="shared" si="0"/>
        <v>0</v>
      </c>
      <c r="G20" s="14"/>
      <c r="H20" s="14">
        <f t="shared" si="1"/>
        <v>0</v>
      </c>
      <c r="I20" s="14"/>
      <c r="J20" s="14">
        <f t="shared" si="2"/>
        <v>0</v>
      </c>
      <c r="K20" s="14">
        <f t="shared" si="3"/>
        <v>0</v>
      </c>
    </row>
    <row r="21" spans="1:11" ht="27">
      <c r="A21" s="6">
        <v>13</v>
      </c>
      <c r="B21" s="11" t="s">
        <v>10</v>
      </c>
      <c r="C21" s="6" t="s">
        <v>9</v>
      </c>
      <c r="D21" s="14">
        <v>3</v>
      </c>
      <c r="E21" s="6"/>
      <c r="F21" s="14">
        <f t="shared" si="0"/>
        <v>0</v>
      </c>
      <c r="G21" s="14"/>
      <c r="H21" s="14">
        <f t="shared" si="1"/>
        <v>0</v>
      </c>
      <c r="I21" s="14"/>
      <c r="J21" s="14">
        <f t="shared" si="2"/>
        <v>0</v>
      </c>
      <c r="K21" s="14">
        <f t="shared" si="3"/>
        <v>0</v>
      </c>
    </row>
    <row r="22" spans="1:11" ht="13.5">
      <c r="A22" s="6"/>
      <c r="B22" s="30" t="s">
        <v>65</v>
      </c>
      <c r="C22" s="6"/>
      <c r="D22" s="6"/>
      <c r="E22" s="6"/>
      <c r="F22" s="14">
        <f t="shared" si="0"/>
        <v>0</v>
      </c>
      <c r="G22" s="6"/>
      <c r="H22" s="14">
        <f t="shared" si="1"/>
        <v>0</v>
      </c>
      <c r="I22" s="6"/>
      <c r="J22" s="14">
        <f t="shared" si="2"/>
        <v>0</v>
      </c>
      <c r="K22" s="14">
        <f t="shared" si="3"/>
        <v>0</v>
      </c>
    </row>
    <row r="23" spans="1:11" ht="40.5">
      <c r="A23" s="73">
        <v>1</v>
      </c>
      <c r="B23" s="49" t="s">
        <v>150</v>
      </c>
      <c r="C23" s="6" t="s">
        <v>138</v>
      </c>
      <c r="D23" s="22">
        <v>3.1</v>
      </c>
      <c r="E23" s="14"/>
      <c r="F23" s="14">
        <f t="shared" si="0"/>
        <v>0</v>
      </c>
      <c r="G23" s="14"/>
      <c r="H23" s="14">
        <f t="shared" si="1"/>
        <v>0</v>
      </c>
      <c r="I23" s="14"/>
      <c r="J23" s="14">
        <f t="shared" si="2"/>
        <v>0</v>
      </c>
      <c r="K23" s="14">
        <f t="shared" si="3"/>
        <v>0</v>
      </c>
    </row>
    <row r="24" spans="1:11" ht="13.5">
      <c r="A24" s="73"/>
      <c r="B24" s="46" t="s">
        <v>149</v>
      </c>
      <c r="C24" s="6" t="s">
        <v>11</v>
      </c>
      <c r="D24" s="14">
        <f>D23*5</f>
        <v>15.5</v>
      </c>
      <c r="E24" s="14"/>
      <c r="F24" s="14">
        <f t="shared" si="0"/>
        <v>0</v>
      </c>
      <c r="G24" s="14"/>
      <c r="H24" s="14">
        <f t="shared" si="1"/>
        <v>0</v>
      </c>
      <c r="I24" s="14"/>
      <c r="J24" s="14">
        <f t="shared" si="2"/>
        <v>0</v>
      </c>
      <c r="K24" s="14">
        <f t="shared" si="3"/>
        <v>0</v>
      </c>
    </row>
    <row r="25" spans="1:11" ht="13.5">
      <c r="A25" s="73"/>
      <c r="B25" s="46" t="s">
        <v>148</v>
      </c>
      <c r="C25" s="6" t="s">
        <v>138</v>
      </c>
      <c r="D25" s="14">
        <f>1.02*D23</f>
        <v>3.1620000000000004</v>
      </c>
      <c r="E25" s="14"/>
      <c r="F25" s="14">
        <f t="shared" si="0"/>
        <v>0</v>
      </c>
      <c r="G25" s="14"/>
      <c r="H25" s="14">
        <f t="shared" si="1"/>
        <v>0</v>
      </c>
      <c r="I25" s="14"/>
      <c r="J25" s="14">
        <f t="shared" si="2"/>
        <v>0</v>
      </c>
      <c r="K25" s="14">
        <f t="shared" si="3"/>
        <v>0</v>
      </c>
    </row>
    <row r="26" spans="1:11" ht="13.5">
      <c r="A26" s="73"/>
      <c r="B26" s="46" t="s">
        <v>147</v>
      </c>
      <c r="C26" s="6" t="s">
        <v>41</v>
      </c>
      <c r="D26" s="14">
        <v>45</v>
      </c>
      <c r="E26" s="14"/>
      <c r="F26" s="14">
        <f t="shared" si="0"/>
        <v>0</v>
      </c>
      <c r="G26" s="14"/>
      <c r="H26" s="14">
        <f t="shared" si="1"/>
        <v>0</v>
      </c>
      <c r="I26" s="14"/>
      <c r="J26" s="14">
        <f t="shared" si="2"/>
        <v>0</v>
      </c>
      <c r="K26" s="14">
        <f t="shared" si="3"/>
        <v>0</v>
      </c>
    </row>
    <row r="27" spans="1:11" ht="27">
      <c r="A27" s="73"/>
      <c r="B27" s="31" t="s">
        <v>146</v>
      </c>
      <c r="C27" s="6" t="s">
        <v>41</v>
      </c>
      <c r="D27" s="14">
        <f>D23*5</f>
        <v>15.5</v>
      </c>
      <c r="E27" s="14"/>
      <c r="F27" s="14">
        <f t="shared" si="0"/>
        <v>0</v>
      </c>
      <c r="G27" s="14"/>
      <c r="H27" s="14">
        <f t="shared" si="1"/>
        <v>0</v>
      </c>
      <c r="I27" s="14"/>
      <c r="J27" s="14">
        <f t="shared" si="2"/>
        <v>0</v>
      </c>
      <c r="K27" s="14">
        <f t="shared" si="3"/>
        <v>0</v>
      </c>
    </row>
    <row r="28" spans="1:11" ht="13.5">
      <c r="A28" s="73"/>
      <c r="B28" s="19" t="s">
        <v>145</v>
      </c>
      <c r="C28" s="6" t="s">
        <v>141</v>
      </c>
      <c r="D28" s="14">
        <v>32</v>
      </c>
      <c r="E28" s="47"/>
      <c r="F28" s="14">
        <f t="shared" si="0"/>
        <v>0</v>
      </c>
      <c r="G28" s="14"/>
      <c r="H28" s="14">
        <f t="shared" si="1"/>
        <v>0</v>
      </c>
      <c r="I28" s="14"/>
      <c r="J28" s="14">
        <f t="shared" si="2"/>
        <v>0</v>
      </c>
      <c r="K28" s="14">
        <f t="shared" si="3"/>
        <v>0</v>
      </c>
    </row>
    <row r="29" spans="1:11" ht="13.5">
      <c r="A29" s="73"/>
      <c r="B29" s="46" t="s">
        <v>144</v>
      </c>
      <c r="C29" s="6" t="s">
        <v>41</v>
      </c>
      <c r="D29" s="14">
        <f>D23*0.32</f>
        <v>0.9920000000000001</v>
      </c>
      <c r="E29" s="14"/>
      <c r="F29" s="14">
        <f t="shared" si="0"/>
        <v>0</v>
      </c>
      <c r="G29" s="14"/>
      <c r="H29" s="14">
        <f t="shared" si="1"/>
        <v>0</v>
      </c>
      <c r="I29" s="14"/>
      <c r="J29" s="14">
        <f t="shared" si="2"/>
        <v>0</v>
      </c>
      <c r="K29" s="14">
        <f t="shared" si="3"/>
        <v>0</v>
      </c>
    </row>
    <row r="30" spans="1:11" ht="13.5">
      <c r="A30" s="73"/>
      <c r="B30" s="46" t="s">
        <v>143</v>
      </c>
      <c r="C30" s="6" t="s">
        <v>41</v>
      </c>
      <c r="D30" s="14">
        <v>30</v>
      </c>
      <c r="E30" s="14"/>
      <c r="F30" s="14">
        <f t="shared" si="0"/>
        <v>0</v>
      </c>
      <c r="G30" s="14"/>
      <c r="H30" s="14">
        <f t="shared" si="1"/>
        <v>0</v>
      </c>
      <c r="I30" s="14"/>
      <c r="J30" s="14">
        <f t="shared" si="2"/>
        <v>0</v>
      </c>
      <c r="K30" s="14">
        <f t="shared" si="3"/>
        <v>0</v>
      </c>
    </row>
    <row r="31" spans="1:11" ht="13.5">
      <c r="A31" s="73"/>
      <c r="B31" s="46" t="s">
        <v>137</v>
      </c>
      <c r="C31" s="6" t="s">
        <v>11</v>
      </c>
      <c r="D31" s="14">
        <f>0.39*D23</f>
        <v>1.2090000000000001</v>
      </c>
      <c r="E31" s="14"/>
      <c r="F31" s="14">
        <f t="shared" si="0"/>
        <v>0</v>
      </c>
      <c r="G31" s="14"/>
      <c r="H31" s="14">
        <f t="shared" si="1"/>
        <v>0</v>
      </c>
      <c r="I31" s="14"/>
      <c r="J31" s="14">
        <f t="shared" si="2"/>
        <v>0</v>
      </c>
      <c r="K31" s="14">
        <f t="shared" si="3"/>
        <v>0</v>
      </c>
    </row>
    <row r="32" spans="1:11" ht="13.5">
      <c r="A32" s="73">
        <v>2</v>
      </c>
      <c r="B32" s="25" t="s">
        <v>142</v>
      </c>
      <c r="C32" s="6" t="s">
        <v>141</v>
      </c>
      <c r="D32" s="14">
        <v>15</v>
      </c>
      <c r="E32" s="47"/>
      <c r="F32" s="14">
        <f t="shared" si="0"/>
        <v>0</v>
      </c>
      <c r="G32" s="14"/>
      <c r="H32" s="14">
        <f t="shared" si="1"/>
        <v>0</v>
      </c>
      <c r="I32" s="14"/>
      <c r="J32" s="14">
        <f t="shared" si="2"/>
        <v>0</v>
      </c>
      <c r="K32" s="14">
        <f t="shared" si="3"/>
        <v>0</v>
      </c>
    </row>
    <row r="33" spans="1:11" ht="13.5">
      <c r="A33" s="73"/>
      <c r="B33" s="31" t="s">
        <v>140</v>
      </c>
      <c r="C33" s="6" t="s">
        <v>45</v>
      </c>
      <c r="D33" s="14">
        <f>D32*12</f>
        <v>180</v>
      </c>
      <c r="E33" s="48"/>
      <c r="F33" s="14">
        <f t="shared" si="0"/>
        <v>0</v>
      </c>
      <c r="G33" s="14"/>
      <c r="H33" s="14">
        <f t="shared" si="1"/>
        <v>0</v>
      </c>
      <c r="I33" s="14"/>
      <c r="J33" s="14">
        <f t="shared" si="2"/>
        <v>0</v>
      </c>
      <c r="K33" s="14">
        <f t="shared" si="3"/>
        <v>0</v>
      </c>
    </row>
    <row r="34" spans="1:11" ht="13.5">
      <c r="A34" s="73"/>
      <c r="B34" s="46" t="s">
        <v>139</v>
      </c>
      <c r="C34" s="6" t="s">
        <v>138</v>
      </c>
      <c r="D34" s="14">
        <v>0.5</v>
      </c>
      <c r="E34" s="47"/>
      <c r="F34" s="14">
        <f t="shared" si="0"/>
        <v>0</v>
      </c>
      <c r="G34" s="14"/>
      <c r="H34" s="14">
        <f t="shared" si="1"/>
        <v>0</v>
      </c>
      <c r="I34" s="14"/>
      <c r="J34" s="14">
        <f t="shared" si="2"/>
        <v>0</v>
      </c>
      <c r="K34" s="14">
        <f t="shared" si="3"/>
        <v>0</v>
      </c>
    </row>
    <row r="35" spans="1:11" ht="13.5">
      <c r="A35" s="73"/>
      <c r="B35" s="46" t="s">
        <v>137</v>
      </c>
      <c r="C35" s="6" t="s">
        <v>11</v>
      </c>
      <c r="D35" s="14">
        <v>1</v>
      </c>
      <c r="E35" s="14"/>
      <c r="F35" s="14">
        <f t="shared" si="0"/>
        <v>0</v>
      </c>
      <c r="G35" s="14"/>
      <c r="H35" s="14">
        <f t="shared" si="1"/>
        <v>0</v>
      </c>
      <c r="I35" s="14"/>
      <c r="J35" s="14">
        <f t="shared" si="2"/>
        <v>0</v>
      </c>
      <c r="K35" s="14">
        <f t="shared" si="3"/>
        <v>0</v>
      </c>
    </row>
    <row r="36" spans="1:11" ht="13.5">
      <c r="A36" s="73">
        <v>3</v>
      </c>
      <c r="B36" s="25" t="s">
        <v>136</v>
      </c>
      <c r="C36" s="18" t="s">
        <v>39</v>
      </c>
      <c r="D36" s="22">
        <v>32</v>
      </c>
      <c r="E36" s="22"/>
      <c r="F36" s="14">
        <f t="shared" si="0"/>
        <v>0</v>
      </c>
      <c r="G36" s="22"/>
      <c r="H36" s="14">
        <f t="shared" si="1"/>
        <v>0</v>
      </c>
      <c r="I36" s="22"/>
      <c r="J36" s="14">
        <f t="shared" si="2"/>
        <v>0</v>
      </c>
      <c r="K36" s="14">
        <f t="shared" si="3"/>
        <v>0</v>
      </c>
    </row>
    <row r="37" spans="1:11" ht="13.5">
      <c r="A37" s="73"/>
      <c r="B37" s="27" t="s">
        <v>135</v>
      </c>
      <c r="C37" s="18" t="s">
        <v>41</v>
      </c>
      <c r="D37" s="22">
        <f>D36*4</f>
        <v>128</v>
      </c>
      <c r="E37" s="22"/>
      <c r="F37" s="14">
        <f t="shared" si="0"/>
        <v>0</v>
      </c>
      <c r="G37" s="22"/>
      <c r="H37" s="14">
        <f t="shared" si="1"/>
        <v>0</v>
      </c>
      <c r="I37" s="22"/>
      <c r="J37" s="14">
        <f t="shared" si="2"/>
        <v>0</v>
      </c>
      <c r="K37" s="14">
        <f t="shared" si="3"/>
        <v>0</v>
      </c>
    </row>
    <row r="38" spans="1:11" ht="13.5">
      <c r="A38" s="73"/>
      <c r="B38" s="26" t="s">
        <v>36</v>
      </c>
      <c r="C38" s="18" t="s">
        <v>11</v>
      </c>
      <c r="D38" s="22">
        <v>1</v>
      </c>
      <c r="E38" s="22"/>
      <c r="F38" s="14">
        <f t="shared" si="0"/>
        <v>0</v>
      </c>
      <c r="G38" s="22"/>
      <c r="H38" s="14">
        <f t="shared" si="1"/>
        <v>0</v>
      </c>
      <c r="I38" s="22"/>
      <c r="J38" s="14">
        <f t="shared" si="2"/>
        <v>0</v>
      </c>
      <c r="K38" s="14">
        <f t="shared" si="3"/>
        <v>0</v>
      </c>
    </row>
    <row r="39" spans="1:11" ht="13.5">
      <c r="A39" s="73">
        <v>4</v>
      </c>
      <c r="B39" s="23" t="s">
        <v>134</v>
      </c>
      <c r="C39" s="18" t="s">
        <v>39</v>
      </c>
      <c r="D39" s="22">
        <v>35</v>
      </c>
      <c r="E39" s="22"/>
      <c r="F39" s="14">
        <f t="shared" si="0"/>
        <v>0</v>
      </c>
      <c r="G39" s="22"/>
      <c r="H39" s="14">
        <f t="shared" si="1"/>
        <v>0</v>
      </c>
      <c r="I39" s="22"/>
      <c r="J39" s="14">
        <f t="shared" si="2"/>
        <v>0</v>
      </c>
      <c r="K39" s="14">
        <f t="shared" si="3"/>
        <v>0</v>
      </c>
    </row>
    <row r="40" spans="1:11" ht="13.5">
      <c r="A40" s="73"/>
      <c r="B40" s="19" t="s">
        <v>133</v>
      </c>
      <c r="C40" s="18" t="s">
        <v>39</v>
      </c>
      <c r="D40" s="22">
        <f>D39*1.07</f>
        <v>37.450000000000003</v>
      </c>
      <c r="E40" s="22"/>
      <c r="F40" s="14">
        <f t="shared" si="0"/>
        <v>0</v>
      </c>
      <c r="G40" s="22"/>
      <c r="H40" s="14">
        <f t="shared" si="1"/>
        <v>0</v>
      </c>
      <c r="I40" s="22"/>
      <c r="J40" s="14">
        <f t="shared" si="2"/>
        <v>0</v>
      </c>
      <c r="K40" s="14">
        <f t="shared" si="3"/>
        <v>0</v>
      </c>
    </row>
    <row r="41" spans="1:11" ht="13.5">
      <c r="A41" s="73"/>
      <c r="B41" s="45" t="s">
        <v>132</v>
      </c>
      <c r="C41" s="18" t="s">
        <v>18</v>
      </c>
      <c r="D41" s="22">
        <f>D39*1.5</f>
        <v>52.5</v>
      </c>
      <c r="E41" s="22"/>
      <c r="F41" s="14">
        <f t="shared" ref="F41:F72" si="4">E41*D41</f>
        <v>0</v>
      </c>
      <c r="G41" s="17"/>
      <c r="H41" s="14">
        <f t="shared" ref="H41:H72" si="5">G41*D41</f>
        <v>0</v>
      </c>
      <c r="I41" s="22"/>
      <c r="J41" s="14">
        <f t="shared" ref="J41:J72" si="6">I41*D41</f>
        <v>0</v>
      </c>
      <c r="K41" s="14">
        <f t="shared" ref="K41:K72" si="7">J41+H41+F41</f>
        <v>0</v>
      </c>
    </row>
    <row r="42" spans="1:11" ht="13.5">
      <c r="A42" s="73"/>
      <c r="B42" s="19" t="s">
        <v>131</v>
      </c>
      <c r="C42" s="18" t="s">
        <v>41</v>
      </c>
      <c r="D42" s="22">
        <f>D39*0.4</f>
        <v>14</v>
      </c>
      <c r="E42" s="22"/>
      <c r="F42" s="14">
        <f t="shared" si="4"/>
        <v>0</v>
      </c>
      <c r="G42" s="22"/>
      <c r="H42" s="14">
        <f t="shared" si="5"/>
        <v>0</v>
      </c>
      <c r="I42" s="22"/>
      <c r="J42" s="14">
        <f t="shared" si="6"/>
        <v>0</v>
      </c>
      <c r="K42" s="14">
        <f t="shared" si="7"/>
        <v>0</v>
      </c>
    </row>
    <row r="43" spans="1:11" ht="13.5">
      <c r="A43" s="73"/>
      <c r="B43" s="19" t="s">
        <v>130</v>
      </c>
      <c r="C43" s="18" t="s">
        <v>41</v>
      </c>
      <c r="D43" s="22">
        <f>D39*0.33</f>
        <v>11.55</v>
      </c>
      <c r="E43" s="22"/>
      <c r="F43" s="14">
        <f t="shared" si="4"/>
        <v>0</v>
      </c>
      <c r="G43" s="22"/>
      <c r="H43" s="14">
        <f t="shared" si="5"/>
        <v>0</v>
      </c>
      <c r="I43" s="22"/>
      <c r="J43" s="14">
        <f t="shared" si="6"/>
        <v>0</v>
      </c>
      <c r="K43" s="14">
        <f t="shared" si="7"/>
        <v>0</v>
      </c>
    </row>
    <row r="44" spans="1:11" ht="13.5">
      <c r="A44" s="73"/>
      <c r="B44" s="19" t="s">
        <v>129</v>
      </c>
      <c r="C44" s="18" t="s">
        <v>41</v>
      </c>
      <c r="D44" s="22">
        <f>D39*0.35</f>
        <v>12.25</v>
      </c>
      <c r="E44" s="22"/>
      <c r="F44" s="14">
        <f t="shared" si="4"/>
        <v>0</v>
      </c>
      <c r="G44" s="22"/>
      <c r="H44" s="14">
        <f t="shared" si="5"/>
        <v>0</v>
      </c>
      <c r="I44" s="22"/>
      <c r="J44" s="14">
        <f t="shared" si="6"/>
        <v>0</v>
      </c>
      <c r="K44" s="14">
        <f t="shared" si="7"/>
        <v>0</v>
      </c>
    </row>
    <row r="45" spans="1:11" ht="13.5">
      <c r="A45" s="73"/>
      <c r="B45" s="26" t="s">
        <v>36</v>
      </c>
      <c r="C45" s="18" t="s">
        <v>11</v>
      </c>
      <c r="D45" s="22">
        <v>1</v>
      </c>
      <c r="E45" s="22"/>
      <c r="F45" s="14">
        <f t="shared" si="4"/>
        <v>0</v>
      </c>
      <c r="G45" s="22"/>
      <c r="H45" s="14">
        <f t="shared" si="5"/>
        <v>0</v>
      </c>
      <c r="I45" s="22"/>
      <c r="J45" s="14">
        <f t="shared" si="6"/>
        <v>0</v>
      </c>
      <c r="K45" s="14">
        <f t="shared" si="7"/>
        <v>0</v>
      </c>
    </row>
    <row r="46" spans="1:11" ht="13.5">
      <c r="A46" s="73"/>
      <c r="B46" s="19" t="s">
        <v>128</v>
      </c>
      <c r="C46" s="18" t="s">
        <v>41</v>
      </c>
      <c r="D46" s="22">
        <f>D44*6</f>
        <v>73.5</v>
      </c>
      <c r="E46" s="22"/>
      <c r="F46" s="14">
        <f t="shared" si="4"/>
        <v>0</v>
      </c>
      <c r="G46" s="22"/>
      <c r="H46" s="14">
        <f t="shared" si="5"/>
        <v>0</v>
      </c>
      <c r="I46" s="22"/>
      <c r="J46" s="14">
        <f t="shared" si="6"/>
        <v>0</v>
      </c>
      <c r="K46" s="14">
        <f t="shared" si="7"/>
        <v>0</v>
      </c>
    </row>
    <row r="47" spans="1:11" ht="13.5">
      <c r="A47" s="73"/>
      <c r="B47" s="19" t="s">
        <v>127</v>
      </c>
      <c r="C47" s="18" t="s">
        <v>41</v>
      </c>
      <c r="D47" s="22">
        <f>D44*0.04</f>
        <v>0.49</v>
      </c>
      <c r="E47" s="22"/>
      <c r="F47" s="14">
        <f t="shared" si="4"/>
        <v>0</v>
      </c>
      <c r="G47" s="22"/>
      <c r="H47" s="14">
        <f t="shared" si="5"/>
        <v>0</v>
      </c>
      <c r="I47" s="22"/>
      <c r="J47" s="14">
        <f t="shared" si="6"/>
        <v>0</v>
      </c>
      <c r="K47" s="14">
        <f t="shared" si="7"/>
        <v>0</v>
      </c>
    </row>
    <row r="48" spans="1:11" ht="13.5">
      <c r="A48" s="73"/>
      <c r="B48" s="19" t="s">
        <v>126</v>
      </c>
      <c r="C48" s="18" t="s">
        <v>15</v>
      </c>
      <c r="D48" s="22">
        <f>D44*0.1</f>
        <v>1.2250000000000001</v>
      </c>
      <c r="E48" s="22"/>
      <c r="F48" s="14">
        <f t="shared" si="4"/>
        <v>0</v>
      </c>
      <c r="G48" s="22"/>
      <c r="H48" s="14">
        <f t="shared" si="5"/>
        <v>0</v>
      </c>
      <c r="I48" s="22"/>
      <c r="J48" s="14">
        <f t="shared" si="6"/>
        <v>0</v>
      </c>
      <c r="K48" s="14">
        <f t="shared" si="7"/>
        <v>0</v>
      </c>
    </row>
    <row r="49" spans="1:11" ht="13.5">
      <c r="A49" s="73"/>
      <c r="B49" s="19" t="s">
        <v>36</v>
      </c>
      <c r="C49" s="18" t="s">
        <v>11</v>
      </c>
      <c r="D49" s="22">
        <v>1</v>
      </c>
      <c r="E49" s="22"/>
      <c r="F49" s="14">
        <f t="shared" si="4"/>
        <v>0</v>
      </c>
      <c r="G49" s="22"/>
      <c r="H49" s="14">
        <f t="shared" si="5"/>
        <v>0</v>
      </c>
      <c r="I49" s="22"/>
      <c r="J49" s="14">
        <f t="shared" si="6"/>
        <v>0</v>
      </c>
      <c r="K49" s="14">
        <f t="shared" si="7"/>
        <v>0</v>
      </c>
    </row>
    <row r="50" spans="1:11" ht="13.5">
      <c r="A50" s="73">
        <v>5</v>
      </c>
      <c r="B50" s="25" t="s">
        <v>125</v>
      </c>
      <c r="C50" s="6" t="s">
        <v>121</v>
      </c>
      <c r="D50" s="14">
        <v>12</v>
      </c>
      <c r="E50" s="14"/>
      <c r="F50" s="14">
        <f t="shared" si="4"/>
        <v>0</v>
      </c>
      <c r="G50" s="14"/>
      <c r="H50" s="14">
        <f t="shared" si="5"/>
        <v>0</v>
      </c>
      <c r="I50" s="14"/>
      <c r="J50" s="14">
        <f t="shared" si="6"/>
        <v>0</v>
      </c>
      <c r="K50" s="14">
        <f t="shared" si="7"/>
        <v>0</v>
      </c>
    </row>
    <row r="51" spans="1:11" ht="13.5">
      <c r="A51" s="73"/>
      <c r="B51" s="44" t="s">
        <v>124</v>
      </c>
      <c r="C51" s="6" t="s">
        <v>123</v>
      </c>
      <c r="D51" s="43">
        <f>D50*12.5</f>
        <v>150</v>
      </c>
      <c r="E51" s="29"/>
      <c r="F51" s="14">
        <f t="shared" si="4"/>
        <v>0</v>
      </c>
      <c r="G51" s="29"/>
      <c r="H51" s="14">
        <f t="shared" si="5"/>
        <v>0</v>
      </c>
      <c r="I51" s="29"/>
      <c r="J51" s="14">
        <f t="shared" si="6"/>
        <v>0</v>
      </c>
      <c r="K51" s="14">
        <f t="shared" si="7"/>
        <v>0</v>
      </c>
    </row>
    <row r="52" spans="1:11" ht="13.5">
      <c r="A52" s="73"/>
      <c r="B52" s="7" t="s">
        <v>63</v>
      </c>
      <c r="C52" s="6" t="s">
        <v>9</v>
      </c>
      <c r="D52" s="29">
        <f>D53*0.3</f>
        <v>1.05</v>
      </c>
      <c r="E52" s="29"/>
      <c r="F52" s="14">
        <f t="shared" si="4"/>
        <v>0</v>
      </c>
      <c r="G52" s="29"/>
      <c r="H52" s="14">
        <f t="shared" si="5"/>
        <v>0</v>
      </c>
      <c r="I52" s="29"/>
      <c r="J52" s="14">
        <f t="shared" si="6"/>
        <v>0</v>
      </c>
      <c r="K52" s="14">
        <f t="shared" si="7"/>
        <v>0</v>
      </c>
    </row>
    <row r="53" spans="1:11" ht="13.5">
      <c r="A53" s="73"/>
      <c r="B53" s="7" t="s">
        <v>62</v>
      </c>
      <c r="C53" s="6" t="s">
        <v>61</v>
      </c>
      <c r="D53" s="29">
        <v>3.5</v>
      </c>
      <c r="E53" s="29"/>
      <c r="F53" s="14">
        <f t="shared" si="4"/>
        <v>0</v>
      </c>
      <c r="G53" s="29"/>
      <c r="H53" s="14">
        <f t="shared" si="5"/>
        <v>0</v>
      </c>
      <c r="I53" s="29"/>
      <c r="J53" s="14">
        <f t="shared" si="6"/>
        <v>0</v>
      </c>
      <c r="K53" s="14">
        <f t="shared" si="7"/>
        <v>0</v>
      </c>
    </row>
    <row r="54" spans="1:11" ht="13.5">
      <c r="A54" s="73"/>
      <c r="B54" s="7" t="s">
        <v>60</v>
      </c>
      <c r="C54" s="6" t="s">
        <v>59</v>
      </c>
      <c r="D54" s="29">
        <v>1</v>
      </c>
      <c r="E54" s="29"/>
      <c r="F54" s="14">
        <f t="shared" si="4"/>
        <v>0</v>
      </c>
      <c r="G54" s="29"/>
      <c r="H54" s="14">
        <f t="shared" si="5"/>
        <v>0</v>
      </c>
      <c r="I54" s="29"/>
      <c r="J54" s="14">
        <f t="shared" si="6"/>
        <v>0</v>
      </c>
      <c r="K54" s="14">
        <f t="shared" si="7"/>
        <v>0</v>
      </c>
    </row>
    <row r="55" spans="1:11" ht="27">
      <c r="A55" s="73">
        <v>6</v>
      </c>
      <c r="B55" s="42" t="s">
        <v>122</v>
      </c>
      <c r="C55" s="6" t="s">
        <v>121</v>
      </c>
      <c r="D55" s="14">
        <v>10</v>
      </c>
      <c r="E55" s="14"/>
      <c r="F55" s="14">
        <f t="shared" si="4"/>
        <v>0</v>
      </c>
      <c r="G55" s="14"/>
      <c r="H55" s="14">
        <f t="shared" si="5"/>
        <v>0</v>
      </c>
      <c r="I55" s="14"/>
      <c r="J55" s="14">
        <f t="shared" si="6"/>
        <v>0</v>
      </c>
      <c r="K55" s="14">
        <f t="shared" si="7"/>
        <v>0</v>
      </c>
    </row>
    <row r="56" spans="1:11" ht="13.5">
      <c r="A56" s="73">
        <v>7</v>
      </c>
      <c r="B56" s="25" t="s">
        <v>120</v>
      </c>
      <c r="C56" s="18" t="s">
        <v>39</v>
      </c>
      <c r="D56" s="22">
        <v>92</v>
      </c>
      <c r="E56" s="22"/>
      <c r="F56" s="14">
        <f t="shared" si="4"/>
        <v>0</v>
      </c>
      <c r="G56" s="22"/>
      <c r="H56" s="14">
        <f t="shared" si="5"/>
        <v>0</v>
      </c>
      <c r="I56" s="22"/>
      <c r="J56" s="14">
        <f t="shared" si="6"/>
        <v>0</v>
      </c>
      <c r="K56" s="14">
        <f t="shared" si="7"/>
        <v>0</v>
      </c>
    </row>
    <row r="57" spans="1:11" ht="13.5">
      <c r="A57" s="73"/>
      <c r="B57" s="19" t="s">
        <v>119</v>
      </c>
      <c r="C57" s="6" t="s">
        <v>9</v>
      </c>
      <c r="D57" s="22">
        <f>D56*0.03</f>
        <v>2.76</v>
      </c>
      <c r="E57" s="22"/>
      <c r="F57" s="14">
        <f t="shared" si="4"/>
        <v>0</v>
      </c>
      <c r="G57" s="22"/>
      <c r="H57" s="14">
        <f t="shared" si="5"/>
        <v>0</v>
      </c>
      <c r="I57" s="22"/>
      <c r="J57" s="14">
        <f t="shared" si="6"/>
        <v>0</v>
      </c>
      <c r="K57" s="14">
        <f t="shared" si="7"/>
        <v>0</v>
      </c>
    </row>
    <row r="58" spans="1:11" ht="13.5">
      <c r="A58" s="73"/>
      <c r="B58" s="19" t="s">
        <v>62</v>
      </c>
      <c r="C58" s="6" t="s">
        <v>61</v>
      </c>
      <c r="D58" s="29">
        <v>0.64</v>
      </c>
      <c r="E58" s="29"/>
      <c r="F58" s="14">
        <f t="shared" si="4"/>
        <v>0</v>
      </c>
      <c r="G58" s="29"/>
      <c r="H58" s="14">
        <f t="shared" si="5"/>
        <v>0</v>
      </c>
      <c r="I58" s="29"/>
      <c r="J58" s="14">
        <f t="shared" si="6"/>
        <v>0</v>
      </c>
      <c r="K58" s="14">
        <f t="shared" si="7"/>
        <v>0</v>
      </c>
    </row>
    <row r="59" spans="1:11" ht="13.5">
      <c r="A59" s="73"/>
      <c r="B59" s="7" t="s">
        <v>63</v>
      </c>
      <c r="C59" s="6" t="s">
        <v>9</v>
      </c>
      <c r="D59" s="29">
        <v>0.46</v>
      </c>
      <c r="E59" s="29"/>
      <c r="F59" s="14">
        <f t="shared" si="4"/>
        <v>0</v>
      </c>
      <c r="G59" s="29"/>
      <c r="H59" s="14">
        <f t="shared" si="5"/>
        <v>0</v>
      </c>
      <c r="I59" s="29"/>
      <c r="J59" s="14">
        <f t="shared" si="6"/>
        <v>0</v>
      </c>
      <c r="K59" s="14">
        <f t="shared" si="7"/>
        <v>0</v>
      </c>
    </row>
    <row r="60" spans="1:11" ht="13.5">
      <c r="A60" s="73"/>
      <c r="B60" s="7" t="s">
        <v>60</v>
      </c>
      <c r="C60" s="6" t="s">
        <v>59</v>
      </c>
      <c r="D60" s="29">
        <v>1</v>
      </c>
      <c r="E60" s="29"/>
      <c r="F60" s="14">
        <f t="shared" si="4"/>
        <v>0</v>
      </c>
      <c r="G60" s="29"/>
      <c r="H60" s="14">
        <f t="shared" si="5"/>
        <v>0</v>
      </c>
      <c r="I60" s="29"/>
      <c r="J60" s="14">
        <f t="shared" si="6"/>
        <v>0</v>
      </c>
      <c r="K60" s="14">
        <f t="shared" si="7"/>
        <v>0</v>
      </c>
    </row>
    <row r="61" spans="1:11" ht="13.5">
      <c r="A61" s="73">
        <v>8</v>
      </c>
      <c r="B61" s="25" t="s">
        <v>118</v>
      </c>
      <c r="C61" s="18" t="s">
        <v>39</v>
      </c>
      <c r="D61" s="22">
        <v>92</v>
      </c>
      <c r="E61" s="22"/>
      <c r="F61" s="14">
        <f t="shared" si="4"/>
        <v>0</v>
      </c>
      <c r="G61" s="22"/>
      <c r="H61" s="14">
        <f t="shared" si="5"/>
        <v>0</v>
      </c>
      <c r="I61" s="22"/>
      <c r="J61" s="14">
        <f t="shared" si="6"/>
        <v>0</v>
      </c>
      <c r="K61" s="14">
        <f t="shared" si="7"/>
        <v>0</v>
      </c>
    </row>
    <row r="62" spans="1:11" ht="13.5">
      <c r="A62" s="73"/>
      <c r="B62" s="28" t="s">
        <v>117</v>
      </c>
      <c r="C62" s="18" t="s">
        <v>39</v>
      </c>
      <c r="D62" s="22">
        <f>D61*1.05</f>
        <v>96.600000000000009</v>
      </c>
      <c r="E62" s="22"/>
      <c r="F62" s="14">
        <f t="shared" si="4"/>
        <v>0</v>
      </c>
      <c r="G62" s="22"/>
      <c r="H62" s="14">
        <f t="shared" si="5"/>
        <v>0</v>
      </c>
      <c r="I62" s="22"/>
      <c r="J62" s="14">
        <f t="shared" si="6"/>
        <v>0</v>
      </c>
      <c r="K62" s="14">
        <f t="shared" si="7"/>
        <v>0</v>
      </c>
    </row>
    <row r="63" spans="1:11" ht="13.5">
      <c r="A63" s="74"/>
      <c r="B63" s="26" t="s">
        <v>116</v>
      </c>
      <c r="C63" s="18" t="s">
        <v>39</v>
      </c>
      <c r="D63" s="22">
        <f>D61</f>
        <v>92</v>
      </c>
      <c r="E63" s="22"/>
      <c r="F63" s="14">
        <f t="shared" si="4"/>
        <v>0</v>
      </c>
      <c r="G63" s="22"/>
      <c r="H63" s="14">
        <f t="shared" si="5"/>
        <v>0</v>
      </c>
      <c r="I63" s="22"/>
      <c r="J63" s="14">
        <f t="shared" si="6"/>
        <v>0</v>
      </c>
      <c r="K63" s="14">
        <f t="shared" si="7"/>
        <v>0</v>
      </c>
    </row>
    <row r="64" spans="1:11" ht="13.5">
      <c r="A64" s="74"/>
      <c r="B64" s="24" t="s">
        <v>54</v>
      </c>
      <c r="C64" s="18" t="s">
        <v>18</v>
      </c>
      <c r="D64" s="22">
        <v>22</v>
      </c>
      <c r="E64" s="22"/>
      <c r="F64" s="14">
        <f t="shared" si="4"/>
        <v>0</v>
      </c>
      <c r="G64" s="22"/>
      <c r="H64" s="14">
        <f t="shared" si="5"/>
        <v>0</v>
      </c>
      <c r="I64" s="22"/>
      <c r="J64" s="14">
        <f t="shared" si="6"/>
        <v>0</v>
      </c>
      <c r="K64" s="14">
        <f t="shared" si="7"/>
        <v>0</v>
      </c>
    </row>
    <row r="65" spans="1:11" ht="13.5">
      <c r="A65" s="74"/>
      <c r="B65" s="24" t="s">
        <v>36</v>
      </c>
      <c r="C65" s="18" t="s">
        <v>11</v>
      </c>
      <c r="D65" s="22">
        <v>1</v>
      </c>
      <c r="E65" s="22"/>
      <c r="F65" s="14">
        <f t="shared" si="4"/>
        <v>0</v>
      </c>
      <c r="G65" s="22"/>
      <c r="H65" s="14">
        <f t="shared" si="5"/>
        <v>0</v>
      </c>
      <c r="I65" s="22"/>
      <c r="J65" s="14">
        <f t="shared" si="6"/>
        <v>0</v>
      </c>
      <c r="K65" s="14">
        <f t="shared" si="7"/>
        <v>0</v>
      </c>
    </row>
    <row r="66" spans="1:11" ht="13.5">
      <c r="A66" s="74">
        <v>9</v>
      </c>
      <c r="B66" s="25" t="s">
        <v>53</v>
      </c>
      <c r="C66" s="20" t="s">
        <v>39</v>
      </c>
      <c r="D66" s="22">
        <f>D67+D68+D69</f>
        <v>6.8</v>
      </c>
      <c r="E66" s="22"/>
      <c r="F66" s="14">
        <f t="shared" si="4"/>
        <v>0</v>
      </c>
      <c r="G66" s="22"/>
      <c r="H66" s="14">
        <f t="shared" si="5"/>
        <v>0</v>
      </c>
      <c r="I66" s="22"/>
      <c r="J66" s="14">
        <f t="shared" si="6"/>
        <v>0</v>
      </c>
      <c r="K66" s="14">
        <f t="shared" si="7"/>
        <v>0</v>
      </c>
    </row>
    <row r="67" spans="1:11" ht="27">
      <c r="A67" s="74"/>
      <c r="B67" s="21" t="s">
        <v>115</v>
      </c>
      <c r="C67" s="18" t="s">
        <v>39</v>
      </c>
      <c r="D67" s="22">
        <v>3.2</v>
      </c>
      <c r="E67" s="22"/>
      <c r="F67" s="14">
        <f t="shared" si="4"/>
        <v>0</v>
      </c>
      <c r="G67" s="22"/>
      <c r="H67" s="14">
        <f t="shared" si="5"/>
        <v>0</v>
      </c>
      <c r="I67" s="22"/>
      <c r="J67" s="14">
        <f t="shared" si="6"/>
        <v>0</v>
      </c>
      <c r="K67" s="14">
        <f t="shared" si="7"/>
        <v>0</v>
      </c>
    </row>
    <row r="68" spans="1:11" ht="27">
      <c r="A68" s="74"/>
      <c r="B68" s="21" t="s">
        <v>114</v>
      </c>
      <c r="C68" s="18" t="s">
        <v>39</v>
      </c>
      <c r="D68" s="22">
        <v>1.8</v>
      </c>
      <c r="E68" s="22"/>
      <c r="F68" s="14">
        <f t="shared" si="4"/>
        <v>0</v>
      </c>
      <c r="G68" s="22"/>
      <c r="H68" s="14">
        <f t="shared" si="5"/>
        <v>0</v>
      </c>
      <c r="I68" s="22"/>
      <c r="J68" s="14">
        <f t="shared" si="6"/>
        <v>0</v>
      </c>
      <c r="K68" s="14">
        <f t="shared" si="7"/>
        <v>0</v>
      </c>
    </row>
    <row r="69" spans="1:11" ht="13.5">
      <c r="A69" s="74"/>
      <c r="B69" s="21" t="s">
        <v>113</v>
      </c>
      <c r="C69" s="18" t="s">
        <v>39</v>
      </c>
      <c r="D69" s="22">
        <v>1.8</v>
      </c>
      <c r="E69" s="22"/>
      <c r="F69" s="14">
        <f t="shared" si="4"/>
        <v>0</v>
      </c>
      <c r="G69" s="22"/>
      <c r="H69" s="14">
        <f t="shared" si="5"/>
        <v>0</v>
      </c>
      <c r="I69" s="22"/>
      <c r="J69" s="14">
        <f t="shared" si="6"/>
        <v>0</v>
      </c>
      <c r="K69" s="14">
        <f t="shared" si="7"/>
        <v>0</v>
      </c>
    </row>
    <row r="70" spans="1:11" ht="13.5">
      <c r="A70" s="74"/>
      <c r="B70" s="27" t="s">
        <v>47</v>
      </c>
      <c r="C70" s="18" t="s">
        <v>45</v>
      </c>
      <c r="D70" s="22">
        <v>12</v>
      </c>
      <c r="E70" s="22"/>
      <c r="F70" s="14">
        <f t="shared" si="4"/>
        <v>0</v>
      </c>
      <c r="G70" s="22"/>
      <c r="H70" s="14">
        <f t="shared" si="5"/>
        <v>0</v>
      </c>
      <c r="I70" s="22"/>
      <c r="J70" s="14">
        <f t="shared" si="6"/>
        <v>0</v>
      </c>
      <c r="K70" s="14">
        <f t="shared" si="7"/>
        <v>0</v>
      </c>
    </row>
    <row r="71" spans="1:11" ht="13.5">
      <c r="A71" s="74"/>
      <c r="B71" s="26" t="s">
        <v>46</v>
      </c>
      <c r="C71" s="18" t="s">
        <v>45</v>
      </c>
      <c r="D71" s="22">
        <v>2</v>
      </c>
      <c r="E71" s="22"/>
      <c r="F71" s="14">
        <f t="shared" si="4"/>
        <v>0</v>
      </c>
      <c r="G71" s="22"/>
      <c r="H71" s="14">
        <f t="shared" si="5"/>
        <v>0</v>
      </c>
      <c r="I71" s="22"/>
      <c r="J71" s="14">
        <f t="shared" si="6"/>
        <v>0</v>
      </c>
      <c r="K71" s="14">
        <f t="shared" si="7"/>
        <v>0</v>
      </c>
    </row>
    <row r="72" spans="1:11" ht="13.5">
      <c r="A72" s="74"/>
      <c r="B72" s="26" t="s">
        <v>36</v>
      </c>
      <c r="C72" s="18" t="s">
        <v>11</v>
      </c>
      <c r="D72" s="22">
        <v>1</v>
      </c>
      <c r="E72" s="22"/>
      <c r="F72" s="14">
        <f t="shared" si="4"/>
        <v>0</v>
      </c>
      <c r="G72" s="22"/>
      <c r="H72" s="14">
        <f t="shared" si="5"/>
        <v>0</v>
      </c>
      <c r="I72" s="22"/>
      <c r="J72" s="14">
        <f t="shared" si="6"/>
        <v>0</v>
      </c>
      <c r="K72" s="14">
        <f t="shared" si="7"/>
        <v>0</v>
      </c>
    </row>
    <row r="73" spans="1:11" ht="13.5">
      <c r="A73" s="74">
        <v>10</v>
      </c>
      <c r="B73" s="41" t="s">
        <v>112</v>
      </c>
      <c r="C73" s="18" t="s">
        <v>39</v>
      </c>
      <c r="D73" s="22">
        <v>0.8</v>
      </c>
      <c r="E73" s="22"/>
      <c r="F73" s="14">
        <f t="shared" ref="F73:F104" si="8">E73*D73</f>
        <v>0</v>
      </c>
      <c r="G73" s="22"/>
      <c r="H73" s="14">
        <f t="shared" ref="H73:H104" si="9">G73*D73</f>
        <v>0</v>
      </c>
      <c r="I73" s="22"/>
      <c r="J73" s="14">
        <f t="shared" ref="J73:J104" si="10">I73*D73</f>
        <v>0</v>
      </c>
      <c r="K73" s="14">
        <f t="shared" ref="K73:K104" si="11">J73+H73+F73</f>
        <v>0</v>
      </c>
    </row>
    <row r="74" spans="1:11" ht="13.5">
      <c r="A74" s="74"/>
      <c r="B74" s="27" t="s">
        <v>111</v>
      </c>
      <c r="C74" s="18" t="s">
        <v>39</v>
      </c>
      <c r="D74" s="22">
        <v>0.8</v>
      </c>
      <c r="E74" s="40"/>
      <c r="F74" s="14">
        <f t="shared" si="8"/>
        <v>0</v>
      </c>
      <c r="G74" s="22"/>
      <c r="H74" s="14">
        <f t="shared" si="9"/>
        <v>0</v>
      </c>
      <c r="I74" s="22"/>
      <c r="J74" s="14">
        <f t="shared" si="10"/>
        <v>0</v>
      </c>
      <c r="K74" s="14">
        <f t="shared" si="11"/>
        <v>0</v>
      </c>
    </row>
    <row r="75" spans="1:11" ht="13.5">
      <c r="A75" s="74"/>
      <c r="B75" s="26" t="s">
        <v>36</v>
      </c>
      <c r="C75" s="18" t="s">
        <v>11</v>
      </c>
      <c r="D75" s="22">
        <v>1</v>
      </c>
      <c r="E75" s="22"/>
      <c r="F75" s="14">
        <f t="shared" si="8"/>
        <v>0</v>
      </c>
      <c r="G75" s="22"/>
      <c r="H75" s="14">
        <f t="shared" si="9"/>
        <v>0</v>
      </c>
      <c r="I75" s="22"/>
      <c r="J75" s="14">
        <f t="shared" si="10"/>
        <v>0</v>
      </c>
      <c r="K75" s="14">
        <f t="shared" si="11"/>
        <v>0</v>
      </c>
    </row>
    <row r="76" spans="1:11" ht="13.5">
      <c r="A76" s="74">
        <v>11</v>
      </c>
      <c r="B76" s="25" t="s">
        <v>110</v>
      </c>
      <c r="C76" s="18" t="s">
        <v>39</v>
      </c>
      <c r="D76" s="22">
        <v>134</v>
      </c>
      <c r="E76" s="22"/>
      <c r="F76" s="14">
        <f t="shared" si="8"/>
        <v>0</v>
      </c>
      <c r="G76" s="22"/>
      <c r="H76" s="14">
        <f t="shared" si="9"/>
        <v>0</v>
      </c>
      <c r="I76" s="22"/>
      <c r="J76" s="14">
        <f t="shared" si="10"/>
        <v>0</v>
      </c>
      <c r="K76" s="14">
        <f t="shared" si="11"/>
        <v>0</v>
      </c>
    </row>
    <row r="77" spans="1:11" ht="13.5">
      <c r="A77" s="74"/>
      <c r="B77" s="19" t="s">
        <v>43</v>
      </c>
      <c r="C77" s="18" t="s">
        <v>41</v>
      </c>
      <c r="D77" s="22">
        <f>D76*0.5</f>
        <v>67</v>
      </c>
      <c r="E77" s="22"/>
      <c r="F77" s="14">
        <f t="shared" si="8"/>
        <v>0</v>
      </c>
      <c r="G77" s="22"/>
      <c r="H77" s="14">
        <f t="shared" si="9"/>
        <v>0</v>
      </c>
      <c r="I77" s="22"/>
      <c r="J77" s="14">
        <f t="shared" si="10"/>
        <v>0</v>
      </c>
      <c r="K77" s="14">
        <f t="shared" si="11"/>
        <v>0</v>
      </c>
    </row>
    <row r="78" spans="1:11" ht="13.5">
      <c r="A78" s="74"/>
      <c r="B78" s="19" t="s">
        <v>42</v>
      </c>
      <c r="C78" s="18" t="s">
        <v>41</v>
      </c>
      <c r="D78" s="22">
        <f>D76*0.4</f>
        <v>53.6</v>
      </c>
      <c r="E78" s="22"/>
      <c r="F78" s="14">
        <f t="shared" si="8"/>
        <v>0</v>
      </c>
      <c r="G78" s="22"/>
      <c r="H78" s="14">
        <f t="shared" si="9"/>
        <v>0</v>
      </c>
      <c r="I78" s="22"/>
      <c r="J78" s="14">
        <f t="shared" si="10"/>
        <v>0</v>
      </c>
      <c r="K78" s="14">
        <f t="shared" si="11"/>
        <v>0</v>
      </c>
    </row>
    <row r="79" spans="1:11" ht="13.5">
      <c r="A79" s="74"/>
      <c r="B79" s="19" t="s">
        <v>40</v>
      </c>
      <c r="C79" s="18" t="s">
        <v>39</v>
      </c>
      <c r="D79" s="22">
        <f>D76*0.009</f>
        <v>1.206</v>
      </c>
      <c r="E79" s="22"/>
      <c r="F79" s="14">
        <f t="shared" si="8"/>
        <v>0</v>
      </c>
      <c r="G79" s="22"/>
      <c r="H79" s="14">
        <f t="shared" si="9"/>
        <v>0</v>
      </c>
      <c r="I79" s="22"/>
      <c r="J79" s="14">
        <f t="shared" si="10"/>
        <v>0</v>
      </c>
      <c r="K79" s="14">
        <f t="shared" si="11"/>
        <v>0</v>
      </c>
    </row>
    <row r="80" spans="1:11" ht="13.5">
      <c r="A80" s="74"/>
      <c r="B80" s="19" t="s">
        <v>38</v>
      </c>
      <c r="C80" s="18" t="s">
        <v>18</v>
      </c>
      <c r="D80" s="22">
        <v>120</v>
      </c>
      <c r="E80" s="22"/>
      <c r="F80" s="14">
        <f t="shared" si="8"/>
        <v>0</v>
      </c>
      <c r="G80" s="22"/>
      <c r="H80" s="14">
        <f t="shared" si="9"/>
        <v>0</v>
      </c>
      <c r="I80" s="22"/>
      <c r="J80" s="14">
        <f t="shared" si="10"/>
        <v>0</v>
      </c>
      <c r="K80" s="14">
        <f t="shared" si="11"/>
        <v>0</v>
      </c>
    </row>
    <row r="81" spans="1:11" ht="13.5">
      <c r="A81" s="74"/>
      <c r="B81" s="19" t="s">
        <v>36</v>
      </c>
      <c r="C81" s="18" t="s">
        <v>11</v>
      </c>
      <c r="D81" s="22">
        <v>1</v>
      </c>
      <c r="E81" s="22"/>
      <c r="F81" s="14">
        <f t="shared" si="8"/>
        <v>0</v>
      </c>
      <c r="G81" s="22"/>
      <c r="H81" s="14">
        <f t="shared" si="9"/>
        <v>0</v>
      </c>
      <c r="I81" s="22"/>
      <c r="J81" s="14">
        <f t="shared" si="10"/>
        <v>0</v>
      </c>
      <c r="K81" s="14">
        <f t="shared" si="11"/>
        <v>0</v>
      </c>
    </row>
    <row r="82" spans="1:11" ht="13.5">
      <c r="A82" s="74">
        <v>19</v>
      </c>
      <c r="B82" s="39" t="s">
        <v>21</v>
      </c>
      <c r="C82" s="18"/>
      <c r="D82" s="22"/>
      <c r="E82" s="22"/>
      <c r="F82" s="14">
        <f t="shared" si="8"/>
        <v>0</v>
      </c>
      <c r="G82" s="22"/>
      <c r="H82" s="14">
        <f t="shared" si="9"/>
        <v>0</v>
      </c>
      <c r="I82" s="22"/>
      <c r="J82" s="14">
        <f t="shared" si="10"/>
        <v>0</v>
      </c>
      <c r="K82" s="14">
        <f t="shared" si="11"/>
        <v>0</v>
      </c>
    </row>
    <row r="83" spans="1:11" ht="40.5">
      <c r="A83" s="74"/>
      <c r="B83" s="21" t="s">
        <v>109</v>
      </c>
      <c r="C83" s="18" t="s">
        <v>18</v>
      </c>
      <c r="D83" s="17">
        <v>60</v>
      </c>
      <c r="E83" s="17"/>
      <c r="F83" s="14">
        <f t="shared" si="8"/>
        <v>0</v>
      </c>
      <c r="G83" s="17"/>
      <c r="H83" s="14">
        <f t="shared" si="9"/>
        <v>0</v>
      </c>
      <c r="I83" s="17"/>
      <c r="J83" s="14">
        <f t="shared" si="10"/>
        <v>0</v>
      </c>
      <c r="K83" s="14">
        <f t="shared" si="11"/>
        <v>0</v>
      </c>
    </row>
    <row r="84" spans="1:11" ht="13.5">
      <c r="A84" s="74"/>
      <c r="B84" s="19" t="s">
        <v>108</v>
      </c>
      <c r="C84" s="18" t="s">
        <v>15</v>
      </c>
      <c r="D84" s="17">
        <v>1</v>
      </c>
      <c r="E84" s="17"/>
      <c r="F84" s="14">
        <f t="shared" si="8"/>
        <v>0</v>
      </c>
      <c r="G84" s="17"/>
      <c r="H84" s="14">
        <f t="shared" si="9"/>
        <v>0</v>
      </c>
      <c r="I84" s="17"/>
      <c r="J84" s="14">
        <f t="shared" si="10"/>
        <v>0</v>
      </c>
      <c r="K84" s="14">
        <f t="shared" si="11"/>
        <v>0</v>
      </c>
    </row>
    <row r="85" spans="1:11" ht="27">
      <c r="A85" s="74"/>
      <c r="B85" s="21" t="s">
        <v>107</v>
      </c>
      <c r="C85" s="18" t="s">
        <v>13</v>
      </c>
      <c r="D85" s="17">
        <v>1</v>
      </c>
      <c r="E85" s="17"/>
      <c r="F85" s="14">
        <f t="shared" si="8"/>
        <v>0</v>
      </c>
      <c r="G85" s="17"/>
      <c r="H85" s="14">
        <f t="shared" si="9"/>
        <v>0</v>
      </c>
      <c r="I85" s="17"/>
      <c r="J85" s="14">
        <f t="shared" si="10"/>
        <v>0</v>
      </c>
      <c r="K85" s="14">
        <f t="shared" si="11"/>
        <v>0</v>
      </c>
    </row>
    <row r="86" spans="1:11" ht="27">
      <c r="A86" s="74"/>
      <c r="B86" s="21" t="s">
        <v>106</v>
      </c>
      <c r="C86" s="18" t="s">
        <v>13</v>
      </c>
      <c r="D86" s="17">
        <v>1</v>
      </c>
      <c r="E86" s="17"/>
      <c r="F86" s="14">
        <f t="shared" si="8"/>
        <v>0</v>
      </c>
      <c r="G86" s="17"/>
      <c r="H86" s="14">
        <f t="shared" si="9"/>
        <v>0</v>
      </c>
      <c r="I86" s="17"/>
      <c r="J86" s="14">
        <f t="shared" si="10"/>
        <v>0</v>
      </c>
      <c r="K86" s="14">
        <f t="shared" si="11"/>
        <v>0</v>
      </c>
    </row>
    <row r="87" spans="1:11" ht="27">
      <c r="A87" s="74"/>
      <c r="B87" s="21" t="s">
        <v>105</v>
      </c>
      <c r="C87" s="18" t="s">
        <v>13</v>
      </c>
      <c r="D87" s="17">
        <v>2</v>
      </c>
      <c r="E87" s="17"/>
      <c r="F87" s="14">
        <f t="shared" si="8"/>
        <v>0</v>
      </c>
      <c r="G87" s="17"/>
      <c r="H87" s="14">
        <f t="shared" si="9"/>
        <v>0</v>
      </c>
      <c r="I87" s="17"/>
      <c r="J87" s="14">
        <f t="shared" si="10"/>
        <v>0</v>
      </c>
      <c r="K87" s="14">
        <f t="shared" si="11"/>
        <v>0</v>
      </c>
    </row>
    <row r="88" spans="1:11" ht="27">
      <c r="A88" s="74"/>
      <c r="B88" s="21" t="s">
        <v>104</v>
      </c>
      <c r="C88" s="20" t="s">
        <v>18</v>
      </c>
      <c r="D88" s="17">
        <v>15</v>
      </c>
      <c r="E88" s="17"/>
      <c r="F88" s="14">
        <f t="shared" si="8"/>
        <v>0</v>
      </c>
      <c r="G88" s="17"/>
      <c r="H88" s="14">
        <f t="shared" si="9"/>
        <v>0</v>
      </c>
      <c r="I88" s="22"/>
      <c r="J88" s="14">
        <f t="shared" si="10"/>
        <v>0</v>
      </c>
      <c r="K88" s="14">
        <f t="shared" si="11"/>
        <v>0</v>
      </c>
    </row>
    <row r="89" spans="1:11" ht="27">
      <c r="A89" s="74"/>
      <c r="B89" s="21" t="s">
        <v>20</v>
      </c>
      <c r="C89" s="20" t="s">
        <v>18</v>
      </c>
      <c r="D89" s="17">
        <v>25</v>
      </c>
      <c r="E89" s="17"/>
      <c r="F89" s="14">
        <f t="shared" si="8"/>
        <v>0</v>
      </c>
      <c r="G89" s="17"/>
      <c r="H89" s="14">
        <f t="shared" si="9"/>
        <v>0</v>
      </c>
      <c r="I89" s="22"/>
      <c r="J89" s="14">
        <f t="shared" si="10"/>
        <v>0</v>
      </c>
      <c r="K89" s="14">
        <f t="shared" si="11"/>
        <v>0</v>
      </c>
    </row>
    <row r="90" spans="1:11" ht="27">
      <c r="A90" s="74"/>
      <c r="B90" s="21" t="s">
        <v>19</v>
      </c>
      <c r="C90" s="20" t="s">
        <v>18</v>
      </c>
      <c r="D90" s="17">
        <v>25</v>
      </c>
      <c r="E90" s="17"/>
      <c r="F90" s="14">
        <f t="shared" si="8"/>
        <v>0</v>
      </c>
      <c r="G90" s="17"/>
      <c r="H90" s="14">
        <f t="shared" si="9"/>
        <v>0</v>
      </c>
      <c r="I90" s="22"/>
      <c r="J90" s="14">
        <f t="shared" si="10"/>
        <v>0</v>
      </c>
      <c r="K90" s="14">
        <f t="shared" si="11"/>
        <v>0</v>
      </c>
    </row>
    <row r="91" spans="1:11" ht="27">
      <c r="A91" s="74"/>
      <c r="B91" s="21" t="s">
        <v>103</v>
      </c>
      <c r="C91" s="20" t="s">
        <v>15</v>
      </c>
      <c r="D91" s="17">
        <v>6</v>
      </c>
      <c r="E91" s="17"/>
      <c r="F91" s="14">
        <f t="shared" si="8"/>
        <v>0</v>
      </c>
      <c r="G91" s="17"/>
      <c r="H91" s="14">
        <f t="shared" si="9"/>
        <v>0</v>
      </c>
      <c r="I91" s="22"/>
      <c r="J91" s="14">
        <f t="shared" si="10"/>
        <v>0</v>
      </c>
      <c r="K91" s="14">
        <f t="shared" si="11"/>
        <v>0</v>
      </c>
    </row>
    <row r="92" spans="1:11" ht="27">
      <c r="A92" s="74"/>
      <c r="B92" s="21" t="s">
        <v>102</v>
      </c>
      <c r="C92" s="20" t="s">
        <v>15</v>
      </c>
      <c r="D92" s="17">
        <v>4</v>
      </c>
      <c r="E92" s="17"/>
      <c r="F92" s="14">
        <f t="shared" si="8"/>
        <v>0</v>
      </c>
      <c r="G92" s="17"/>
      <c r="H92" s="14">
        <f t="shared" si="9"/>
        <v>0</v>
      </c>
      <c r="I92" s="17"/>
      <c r="J92" s="14">
        <f t="shared" si="10"/>
        <v>0</v>
      </c>
      <c r="K92" s="14">
        <f t="shared" si="11"/>
        <v>0</v>
      </c>
    </row>
    <row r="93" spans="1:11" ht="13.5">
      <c r="A93" s="74"/>
      <c r="B93" s="21" t="s">
        <v>17</v>
      </c>
      <c r="C93" s="20" t="s">
        <v>15</v>
      </c>
      <c r="D93" s="17">
        <v>6</v>
      </c>
      <c r="E93" s="17"/>
      <c r="F93" s="14">
        <f t="shared" si="8"/>
        <v>0</v>
      </c>
      <c r="G93" s="17"/>
      <c r="H93" s="14">
        <f t="shared" si="9"/>
        <v>0</v>
      </c>
      <c r="I93" s="17"/>
      <c r="J93" s="14">
        <f t="shared" si="10"/>
        <v>0</v>
      </c>
      <c r="K93" s="14">
        <f t="shared" si="11"/>
        <v>0</v>
      </c>
    </row>
    <row r="94" spans="1:11" ht="13.5">
      <c r="A94" s="74"/>
      <c r="B94" s="21" t="s">
        <v>16</v>
      </c>
      <c r="C94" s="18" t="s">
        <v>15</v>
      </c>
      <c r="D94" s="17">
        <v>2</v>
      </c>
      <c r="E94" s="17"/>
      <c r="F94" s="14">
        <f t="shared" si="8"/>
        <v>0</v>
      </c>
      <c r="G94" s="17"/>
      <c r="H94" s="14">
        <f t="shared" si="9"/>
        <v>0</v>
      </c>
      <c r="I94" s="17"/>
      <c r="J94" s="14">
        <f t="shared" si="10"/>
        <v>0</v>
      </c>
      <c r="K94" s="14">
        <f t="shared" si="11"/>
        <v>0</v>
      </c>
    </row>
    <row r="95" spans="1:11" ht="13.5">
      <c r="A95" s="74"/>
      <c r="B95" s="21" t="s">
        <v>101</v>
      </c>
      <c r="C95" s="18" t="s">
        <v>13</v>
      </c>
      <c r="D95" s="17">
        <v>2</v>
      </c>
      <c r="E95" s="17"/>
      <c r="F95" s="14">
        <f t="shared" si="8"/>
        <v>0</v>
      </c>
      <c r="G95" s="17"/>
      <c r="H95" s="14">
        <f t="shared" si="9"/>
        <v>0</v>
      </c>
      <c r="I95" s="17"/>
      <c r="J95" s="14">
        <f t="shared" si="10"/>
        <v>0</v>
      </c>
      <c r="K95" s="14">
        <f t="shared" si="11"/>
        <v>0</v>
      </c>
    </row>
    <row r="96" spans="1:11" ht="27">
      <c r="A96" s="74"/>
      <c r="B96" s="21" t="s">
        <v>100</v>
      </c>
      <c r="C96" s="18" t="s">
        <v>18</v>
      </c>
      <c r="D96" s="17">
        <v>1.5</v>
      </c>
      <c r="E96" s="17"/>
      <c r="F96" s="14">
        <f t="shared" si="8"/>
        <v>0</v>
      </c>
      <c r="G96" s="17"/>
      <c r="H96" s="14">
        <f t="shared" si="9"/>
        <v>0</v>
      </c>
      <c r="I96" s="17"/>
      <c r="J96" s="14">
        <f t="shared" si="10"/>
        <v>0</v>
      </c>
      <c r="K96" s="14">
        <f t="shared" si="11"/>
        <v>0</v>
      </c>
    </row>
    <row r="97" spans="1:11" ht="27">
      <c r="A97" s="74"/>
      <c r="B97" s="21" t="s">
        <v>99</v>
      </c>
      <c r="C97" s="18" t="s">
        <v>18</v>
      </c>
      <c r="D97" s="17">
        <v>12</v>
      </c>
      <c r="E97" s="17"/>
      <c r="F97" s="14">
        <f t="shared" si="8"/>
        <v>0</v>
      </c>
      <c r="G97" s="17"/>
      <c r="H97" s="14">
        <f t="shared" si="9"/>
        <v>0</v>
      </c>
      <c r="I97" s="17"/>
      <c r="J97" s="14">
        <f t="shared" si="10"/>
        <v>0</v>
      </c>
      <c r="K97" s="14">
        <f t="shared" si="11"/>
        <v>0</v>
      </c>
    </row>
    <row r="98" spans="1:11" ht="13.5">
      <c r="A98" s="74"/>
      <c r="B98" s="21" t="s">
        <v>98</v>
      </c>
      <c r="C98" s="18" t="s">
        <v>13</v>
      </c>
      <c r="D98" s="17">
        <v>1</v>
      </c>
      <c r="E98" s="17"/>
      <c r="F98" s="14">
        <f t="shared" si="8"/>
        <v>0</v>
      </c>
      <c r="G98" s="17"/>
      <c r="H98" s="14">
        <f t="shared" si="9"/>
        <v>0</v>
      </c>
      <c r="I98" s="17"/>
      <c r="J98" s="14">
        <f t="shared" si="10"/>
        <v>0</v>
      </c>
      <c r="K98" s="14">
        <f t="shared" si="11"/>
        <v>0</v>
      </c>
    </row>
    <row r="99" spans="1:11" ht="13.5">
      <c r="A99" s="74"/>
      <c r="B99" s="21" t="s">
        <v>97</v>
      </c>
      <c r="C99" s="18" t="s">
        <v>18</v>
      </c>
      <c r="D99" s="17">
        <v>6</v>
      </c>
      <c r="E99" s="17"/>
      <c r="F99" s="14">
        <f t="shared" si="8"/>
        <v>0</v>
      </c>
      <c r="G99" s="17"/>
      <c r="H99" s="14">
        <f t="shared" si="9"/>
        <v>0</v>
      </c>
      <c r="I99" s="17"/>
      <c r="J99" s="14">
        <f t="shared" si="10"/>
        <v>0</v>
      </c>
      <c r="K99" s="14">
        <f t="shared" si="11"/>
        <v>0</v>
      </c>
    </row>
    <row r="100" spans="1:11" ht="13.5">
      <c r="A100" s="74"/>
      <c r="B100" s="21" t="s">
        <v>14</v>
      </c>
      <c r="C100" s="18" t="s">
        <v>13</v>
      </c>
      <c r="D100" s="17">
        <v>4</v>
      </c>
      <c r="E100" s="17"/>
      <c r="F100" s="14">
        <f t="shared" si="8"/>
        <v>0</v>
      </c>
      <c r="G100" s="17"/>
      <c r="H100" s="14">
        <f t="shared" si="9"/>
        <v>0</v>
      </c>
      <c r="I100" s="17"/>
      <c r="J100" s="14">
        <f t="shared" si="10"/>
        <v>0</v>
      </c>
      <c r="K100" s="14">
        <f t="shared" si="11"/>
        <v>0</v>
      </c>
    </row>
    <row r="101" spans="1:11" ht="13.5">
      <c r="A101" s="74"/>
      <c r="B101" s="19" t="s">
        <v>12</v>
      </c>
      <c r="C101" s="18" t="s">
        <v>11</v>
      </c>
      <c r="D101" s="17"/>
      <c r="E101" s="17"/>
      <c r="F101" s="14">
        <f t="shared" si="8"/>
        <v>0</v>
      </c>
      <c r="G101" s="17"/>
      <c r="H101" s="14">
        <f t="shared" si="9"/>
        <v>0</v>
      </c>
      <c r="I101" s="17"/>
      <c r="J101" s="14">
        <f t="shared" si="10"/>
        <v>0</v>
      </c>
      <c r="K101" s="14">
        <f t="shared" si="11"/>
        <v>0</v>
      </c>
    </row>
    <row r="102" spans="1:11" ht="13.5">
      <c r="A102" s="16">
        <v>22</v>
      </c>
      <c r="B102" s="39" t="s">
        <v>96</v>
      </c>
      <c r="C102" s="18"/>
      <c r="D102" s="17"/>
      <c r="E102" s="17"/>
      <c r="F102" s="14">
        <f t="shared" si="8"/>
        <v>0</v>
      </c>
      <c r="G102" s="17"/>
      <c r="H102" s="14">
        <f t="shared" si="9"/>
        <v>0</v>
      </c>
      <c r="I102" s="17"/>
      <c r="J102" s="14">
        <f t="shared" si="10"/>
        <v>0</v>
      </c>
      <c r="K102" s="14">
        <f t="shared" si="11"/>
        <v>0</v>
      </c>
    </row>
    <row r="103" spans="1:11" ht="40.5">
      <c r="A103" s="16"/>
      <c r="B103" s="38" t="s">
        <v>95</v>
      </c>
      <c r="C103" s="18" t="s">
        <v>18</v>
      </c>
      <c r="D103" s="17">
        <v>50</v>
      </c>
      <c r="E103" s="17"/>
      <c r="F103" s="14">
        <f t="shared" si="8"/>
        <v>0</v>
      </c>
      <c r="G103" s="17"/>
      <c r="H103" s="14">
        <f t="shared" si="9"/>
        <v>0</v>
      </c>
      <c r="I103" s="22"/>
      <c r="J103" s="14">
        <f t="shared" si="10"/>
        <v>0</v>
      </c>
      <c r="K103" s="14">
        <f t="shared" si="11"/>
        <v>0</v>
      </c>
    </row>
    <row r="104" spans="1:11" ht="54">
      <c r="A104" s="16"/>
      <c r="B104" s="38" t="s">
        <v>94</v>
      </c>
      <c r="C104" s="18" t="s">
        <v>15</v>
      </c>
      <c r="D104" s="17">
        <v>2</v>
      </c>
      <c r="E104" s="17"/>
      <c r="F104" s="14">
        <f t="shared" si="8"/>
        <v>0</v>
      </c>
      <c r="G104" s="17"/>
      <c r="H104" s="14">
        <f t="shared" si="9"/>
        <v>0</v>
      </c>
      <c r="I104" s="22"/>
      <c r="J104" s="14">
        <f t="shared" si="10"/>
        <v>0</v>
      </c>
      <c r="K104" s="14">
        <f t="shared" si="11"/>
        <v>0</v>
      </c>
    </row>
    <row r="105" spans="1:11" ht="13.5">
      <c r="A105" s="16"/>
      <c r="B105" s="38" t="s">
        <v>93</v>
      </c>
      <c r="C105" s="18" t="s">
        <v>45</v>
      </c>
      <c r="D105" s="17">
        <v>10</v>
      </c>
      <c r="E105" s="17"/>
      <c r="F105" s="14">
        <f t="shared" ref="F105:F113" si="12">E105*D105</f>
        <v>0</v>
      </c>
      <c r="G105" s="17"/>
      <c r="H105" s="14">
        <f t="shared" ref="H105:H113" si="13">G105*D105</f>
        <v>0</v>
      </c>
      <c r="I105" s="22"/>
      <c r="J105" s="14">
        <f t="shared" ref="J105:J113" si="14">I105*D105</f>
        <v>0</v>
      </c>
      <c r="K105" s="14">
        <f t="shared" ref="K105:K113" si="15">J105+H105+F105</f>
        <v>0</v>
      </c>
    </row>
    <row r="106" spans="1:11" ht="13.5">
      <c r="A106" s="16"/>
      <c r="B106" s="38" t="s">
        <v>92</v>
      </c>
      <c r="C106" s="18" t="s">
        <v>45</v>
      </c>
      <c r="D106" s="17">
        <v>10</v>
      </c>
      <c r="E106" s="17"/>
      <c r="F106" s="14">
        <f t="shared" si="12"/>
        <v>0</v>
      </c>
      <c r="G106" s="17"/>
      <c r="H106" s="14">
        <f t="shared" si="13"/>
        <v>0</v>
      </c>
      <c r="I106" s="22"/>
      <c r="J106" s="14">
        <f t="shared" si="14"/>
        <v>0</v>
      </c>
      <c r="K106" s="14">
        <f t="shared" si="15"/>
        <v>0</v>
      </c>
    </row>
    <row r="107" spans="1:11" ht="54">
      <c r="A107" s="16"/>
      <c r="B107" s="38" t="s">
        <v>91</v>
      </c>
      <c r="C107" s="18" t="s">
        <v>45</v>
      </c>
      <c r="D107" s="17">
        <v>2</v>
      </c>
      <c r="E107" s="17"/>
      <c r="F107" s="14">
        <f t="shared" si="12"/>
        <v>0</v>
      </c>
      <c r="G107" s="17"/>
      <c r="H107" s="14">
        <f t="shared" si="13"/>
        <v>0</v>
      </c>
      <c r="I107" s="17"/>
      <c r="J107" s="14">
        <f t="shared" si="14"/>
        <v>0</v>
      </c>
      <c r="K107" s="14">
        <f t="shared" si="15"/>
        <v>0</v>
      </c>
    </row>
    <row r="108" spans="1:11" ht="54">
      <c r="A108" s="16"/>
      <c r="B108" s="38" t="s">
        <v>90</v>
      </c>
      <c r="C108" s="18" t="s">
        <v>45</v>
      </c>
      <c r="D108" s="17">
        <v>2</v>
      </c>
      <c r="E108" s="17"/>
      <c r="F108" s="14">
        <f t="shared" si="12"/>
        <v>0</v>
      </c>
      <c r="G108" s="17"/>
      <c r="H108" s="14">
        <f t="shared" si="13"/>
        <v>0</v>
      </c>
      <c r="I108" s="20"/>
      <c r="J108" s="14">
        <f t="shared" si="14"/>
        <v>0</v>
      </c>
      <c r="K108" s="14">
        <f t="shared" si="15"/>
        <v>0</v>
      </c>
    </row>
    <row r="109" spans="1:11" ht="13.5">
      <c r="A109" s="16"/>
      <c r="B109" s="38" t="s">
        <v>89</v>
      </c>
      <c r="C109" s="18" t="s">
        <v>45</v>
      </c>
      <c r="D109" s="17">
        <v>10</v>
      </c>
      <c r="E109" s="17"/>
      <c r="F109" s="14">
        <f t="shared" si="12"/>
        <v>0</v>
      </c>
      <c r="G109" s="17"/>
      <c r="H109" s="14">
        <f t="shared" si="13"/>
        <v>0</v>
      </c>
      <c r="I109" s="20"/>
      <c r="J109" s="14">
        <f t="shared" si="14"/>
        <v>0</v>
      </c>
      <c r="K109" s="14">
        <f t="shared" si="15"/>
        <v>0</v>
      </c>
    </row>
    <row r="110" spans="1:11" ht="13.5">
      <c r="A110" s="16"/>
      <c r="B110" s="38" t="s">
        <v>88</v>
      </c>
      <c r="C110" s="18" t="s">
        <v>18</v>
      </c>
      <c r="D110" s="17">
        <v>10</v>
      </c>
      <c r="E110" s="17"/>
      <c r="F110" s="14">
        <f t="shared" si="12"/>
        <v>0</v>
      </c>
      <c r="G110" s="17"/>
      <c r="H110" s="14">
        <f t="shared" si="13"/>
        <v>0</v>
      </c>
      <c r="I110" s="20"/>
      <c r="J110" s="14">
        <f t="shared" si="14"/>
        <v>0</v>
      </c>
      <c r="K110" s="14">
        <f t="shared" si="15"/>
        <v>0</v>
      </c>
    </row>
    <row r="111" spans="1:11" ht="13.5">
      <c r="A111" s="16">
        <v>23</v>
      </c>
      <c r="B111" s="25" t="s">
        <v>26</v>
      </c>
      <c r="C111" s="18"/>
      <c r="D111" s="22"/>
      <c r="E111" s="22"/>
      <c r="F111" s="14">
        <f t="shared" si="12"/>
        <v>0</v>
      </c>
      <c r="G111" s="22"/>
      <c r="H111" s="14">
        <f t="shared" si="13"/>
        <v>0</v>
      </c>
      <c r="I111" s="22"/>
      <c r="J111" s="14">
        <f t="shared" si="14"/>
        <v>0</v>
      </c>
      <c r="K111" s="14">
        <f t="shared" si="15"/>
        <v>0</v>
      </c>
    </row>
    <row r="112" spans="1:11" ht="27">
      <c r="A112" s="16"/>
      <c r="B112" s="24" t="s">
        <v>25</v>
      </c>
      <c r="C112" s="18" t="s">
        <v>15</v>
      </c>
      <c r="D112" s="17">
        <v>2</v>
      </c>
      <c r="E112" s="17"/>
      <c r="F112" s="14">
        <f t="shared" si="12"/>
        <v>0</v>
      </c>
      <c r="G112" s="17"/>
      <c r="H112" s="14">
        <f t="shared" si="13"/>
        <v>0</v>
      </c>
      <c r="I112" s="17"/>
      <c r="J112" s="14">
        <f t="shared" si="14"/>
        <v>0</v>
      </c>
      <c r="K112" s="14">
        <f t="shared" si="15"/>
        <v>0</v>
      </c>
    </row>
    <row r="113" spans="1:11" ht="27">
      <c r="A113" s="16">
        <v>24</v>
      </c>
      <c r="B113" s="11" t="s">
        <v>10</v>
      </c>
      <c r="C113" s="6" t="s">
        <v>9</v>
      </c>
      <c r="D113" s="14">
        <v>2.5</v>
      </c>
      <c r="E113" s="6"/>
      <c r="F113" s="14">
        <f t="shared" si="12"/>
        <v>0</v>
      </c>
      <c r="G113" s="14"/>
      <c r="H113" s="14">
        <f t="shared" si="13"/>
        <v>0</v>
      </c>
      <c r="I113" s="14"/>
      <c r="J113" s="14">
        <f t="shared" si="14"/>
        <v>0</v>
      </c>
      <c r="K113" s="14">
        <f t="shared" si="15"/>
        <v>0</v>
      </c>
    </row>
    <row r="114" spans="1:11" ht="13.5">
      <c r="A114" s="6"/>
      <c r="B114" s="15" t="s">
        <v>3</v>
      </c>
      <c r="C114" s="6"/>
      <c r="D114" s="14"/>
      <c r="E114" s="14"/>
      <c r="F114" s="14">
        <f>SUM(F9:F113)</f>
        <v>0</v>
      </c>
      <c r="G114" s="14"/>
      <c r="H114" s="14">
        <f>SUM(H9:H113)</f>
        <v>0</v>
      </c>
      <c r="I114" s="14"/>
      <c r="J114" s="14">
        <f>SUM(J9:J113)</f>
        <v>0</v>
      </c>
      <c r="K114" s="5">
        <f>SUM(K9:K113)</f>
        <v>0</v>
      </c>
    </row>
    <row r="115" spans="1:11" ht="13.5">
      <c r="A115" s="11"/>
      <c r="B115" s="12" t="s">
        <v>8</v>
      </c>
      <c r="C115" s="10">
        <v>0</v>
      </c>
      <c r="D115" s="8"/>
      <c r="E115" s="9"/>
      <c r="F115" s="8"/>
      <c r="G115" s="8"/>
      <c r="H115" s="8"/>
      <c r="I115" s="8"/>
      <c r="J115" s="9"/>
      <c r="K115" s="8">
        <f>F114*C115</f>
        <v>0</v>
      </c>
    </row>
    <row r="116" spans="1:11" ht="13.5">
      <c r="A116" s="11"/>
      <c r="B116" s="12" t="s">
        <v>3</v>
      </c>
      <c r="C116" s="9"/>
      <c r="D116" s="8"/>
      <c r="E116" s="9"/>
      <c r="F116" s="9"/>
      <c r="G116" s="8"/>
      <c r="H116" s="8"/>
      <c r="I116" s="8"/>
      <c r="J116" s="9"/>
      <c r="K116" s="8">
        <f>K114+K115</f>
        <v>0</v>
      </c>
    </row>
    <row r="117" spans="1:11" ht="13.5">
      <c r="A117" s="11"/>
      <c r="B117" s="12" t="s">
        <v>7</v>
      </c>
      <c r="C117" s="10">
        <v>0</v>
      </c>
      <c r="D117" s="8"/>
      <c r="E117" s="9"/>
      <c r="F117" s="9"/>
      <c r="G117" s="8"/>
      <c r="H117" s="8"/>
      <c r="I117" s="8"/>
      <c r="J117" s="9"/>
      <c r="K117" s="8">
        <f>K116*C117</f>
        <v>0</v>
      </c>
    </row>
    <row r="118" spans="1:11" ht="13.5">
      <c r="A118" s="11"/>
      <c r="B118" s="12" t="s">
        <v>3</v>
      </c>
      <c r="C118" s="9"/>
      <c r="D118" s="8"/>
      <c r="E118" s="9"/>
      <c r="F118" s="9"/>
      <c r="G118" s="8"/>
      <c r="H118" s="8"/>
      <c r="I118" s="8"/>
      <c r="J118" s="9"/>
      <c r="K118" s="8">
        <f>K117+K116</f>
        <v>0</v>
      </c>
    </row>
    <row r="119" spans="1:11" ht="13.5">
      <c r="A119" s="11"/>
      <c r="B119" s="12" t="s">
        <v>6</v>
      </c>
      <c r="C119" s="10">
        <v>0</v>
      </c>
      <c r="D119" s="8"/>
      <c r="E119" s="9"/>
      <c r="F119" s="9"/>
      <c r="G119" s="8"/>
      <c r="H119" s="8"/>
      <c r="I119" s="8"/>
      <c r="J119" s="9"/>
      <c r="K119" s="8">
        <f>K118*C119</f>
        <v>0</v>
      </c>
    </row>
    <row r="120" spans="1:11" ht="13.5">
      <c r="A120" s="13"/>
      <c r="B120" s="12" t="s">
        <v>3</v>
      </c>
      <c r="C120" s="9"/>
      <c r="D120" s="8"/>
      <c r="E120" s="9"/>
      <c r="F120" s="9"/>
      <c r="G120" s="8"/>
      <c r="H120" s="8"/>
      <c r="I120" s="8"/>
      <c r="J120" s="9"/>
      <c r="K120" s="8">
        <f>K119+K118</f>
        <v>0</v>
      </c>
    </row>
    <row r="121" spans="1:11" ht="13.5">
      <c r="A121" s="13"/>
      <c r="B121" s="12" t="s">
        <v>5</v>
      </c>
      <c r="C121" s="10">
        <v>0</v>
      </c>
      <c r="D121" s="8"/>
      <c r="E121" s="9"/>
      <c r="F121" s="9"/>
      <c r="G121" s="8"/>
      <c r="H121" s="8"/>
      <c r="I121" s="8"/>
      <c r="J121" s="9"/>
      <c r="K121" s="8">
        <f>K120*C121</f>
        <v>0</v>
      </c>
    </row>
    <row r="122" spans="1:11" ht="13.5">
      <c r="A122" s="13"/>
      <c r="B122" s="12" t="s">
        <v>4</v>
      </c>
      <c r="C122" s="10">
        <v>0</v>
      </c>
      <c r="D122" s="8"/>
      <c r="E122" s="9"/>
      <c r="F122" s="9"/>
      <c r="G122" s="8"/>
      <c r="H122" s="8"/>
      <c r="I122" s="8"/>
      <c r="J122" s="9"/>
      <c r="K122" s="8">
        <f>H114*C122</f>
        <v>0</v>
      </c>
    </row>
    <row r="123" spans="1:11" ht="13.5">
      <c r="A123" s="13"/>
      <c r="B123" s="12" t="s">
        <v>3</v>
      </c>
      <c r="C123" s="9"/>
      <c r="D123" s="8"/>
      <c r="E123" s="9"/>
      <c r="F123" s="9"/>
      <c r="G123" s="8"/>
      <c r="H123" s="8"/>
      <c r="I123" s="8"/>
      <c r="J123" s="9"/>
      <c r="K123" s="8">
        <f>K122+K121+K120</f>
        <v>0</v>
      </c>
    </row>
    <row r="124" spans="1:11" ht="13.5">
      <c r="A124" s="11"/>
      <c r="B124" s="11" t="s">
        <v>2</v>
      </c>
      <c r="C124" s="10">
        <v>0.18</v>
      </c>
      <c r="D124" s="8"/>
      <c r="E124" s="9"/>
      <c r="F124" s="9"/>
      <c r="G124" s="9"/>
      <c r="H124" s="9"/>
      <c r="I124" s="9"/>
      <c r="J124" s="9"/>
      <c r="K124" s="8">
        <f>K123*0.18</f>
        <v>0</v>
      </c>
    </row>
    <row r="125" spans="1:11" ht="13.5">
      <c r="A125" s="6"/>
      <c r="B125" s="7" t="s">
        <v>1</v>
      </c>
      <c r="C125" s="6"/>
      <c r="D125" s="6"/>
      <c r="E125" s="6"/>
      <c r="F125" s="6"/>
      <c r="G125" s="6"/>
      <c r="H125" s="6"/>
      <c r="I125" s="6"/>
      <c r="J125" s="6"/>
      <c r="K125" s="5">
        <f>K124+K123</f>
        <v>0</v>
      </c>
    </row>
    <row r="126" spans="1:11" ht="13.5">
      <c r="A126" s="68"/>
      <c r="B126" s="4"/>
      <c r="C126" s="70"/>
      <c r="D126" s="70"/>
      <c r="E126" s="70"/>
      <c r="F126" s="70"/>
      <c r="G126" s="70"/>
      <c r="H126" s="70"/>
      <c r="I126" s="4"/>
      <c r="J126" s="4"/>
      <c r="K126" s="4"/>
    </row>
    <row r="127" spans="1:11" ht="13.5">
      <c r="A127" s="68"/>
      <c r="B127" s="4"/>
      <c r="C127" s="70"/>
      <c r="D127" s="70"/>
      <c r="E127" s="70"/>
      <c r="F127" s="70"/>
      <c r="G127" s="70"/>
      <c r="H127" s="70"/>
      <c r="I127" s="4"/>
      <c r="J127" s="4"/>
      <c r="K127" s="70"/>
    </row>
    <row r="128" spans="1:11" ht="13.5">
      <c r="A128" s="68"/>
      <c r="B128" s="4"/>
      <c r="C128" s="70"/>
      <c r="D128" s="70"/>
      <c r="E128" s="70"/>
      <c r="F128" s="70"/>
      <c r="G128" s="70"/>
      <c r="H128" s="70"/>
      <c r="I128" s="70"/>
      <c r="J128" s="70"/>
      <c r="K128" s="70"/>
    </row>
  </sheetData>
  <mergeCells count="12">
    <mergeCell ref="E5:F5"/>
    <mergeCell ref="G5:H5"/>
    <mergeCell ref="I5:J5"/>
    <mergeCell ref="K5:K6"/>
    <mergeCell ref="A2:K2"/>
    <mergeCell ref="A3:K3"/>
    <mergeCell ref="C4:I4"/>
    <mergeCell ref="J4:K4"/>
    <mergeCell ref="A5:A6"/>
    <mergeCell ref="B5:B6"/>
    <mergeCell ref="C5:C6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tabSelected="1" zoomScale="90" zoomScaleNormal="90" workbookViewId="0">
      <selection activeCell="M1" sqref="M1"/>
    </sheetView>
  </sheetViews>
  <sheetFormatPr defaultColWidth="10" defaultRowHeight="12.5"/>
  <cols>
    <col min="1" max="1" width="33.1796875" style="51" customWidth="1"/>
    <col min="2" max="2" width="19.54296875" style="54" customWidth="1"/>
    <col min="3" max="3" width="13.08984375" style="54" bestFit="1" customWidth="1"/>
    <col min="4" max="4" width="12.1796875" style="51" customWidth="1"/>
    <col min="5" max="5" width="10.90625" style="53" bestFit="1" customWidth="1"/>
    <col min="6" max="6" width="9.36328125" style="52" bestFit="1" customWidth="1"/>
    <col min="7" max="7" width="12.90625" style="52" customWidth="1"/>
    <col min="8" max="8" width="9.36328125" style="52" bestFit="1" customWidth="1"/>
    <col min="9" max="9" width="7.1796875" style="52" customWidth="1"/>
    <col min="10" max="10" width="4.453125" style="52" bestFit="1" customWidth="1"/>
    <col min="11" max="16384" width="10" style="51"/>
  </cols>
  <sheetData>
    <row r="1" spans="1:10" ht="14.5">
      <c r="A1" s="37" t="s">
        <v>87</v>
      </c>
      <c r="B1" s="2"/>
      <c r="C1" s="2"/>
      <c r="D1" s="2"/>
      <c r="E1" s="2"/>
      <c r="F1" s="2"/>
      <c r="G1" s="2"/>
      <c r="H1" s="2"/>
      <c r="I1" s="2"/>
      <c r="J1" s="2"/>
    </row>
    <row r="2" spans="1:10" ht="15.65" customHeight="1">
      <c r="A2" s="141" t="s">
        <v>184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4.4" customHeight="1">
      <c r="A3" s="141" t="s">
        <v>85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27.65" customHeight="1">
      <c r="A4" s="142" t="s">
        <v>187</v>
      </c>
      <c r="B4" s="142"/>
      <c r="C4" s="35"/>
      <c r="D4" s="35"/>
      <c r="E4" s="142" t="s">
        <v>84</v>
      </c>
      <c r="F4" s="142"/>
      <c r="G4" s="142"/>
      <c r="H4" s="142"/>
      <c r="I4" s="142"/>
      <c r="J4" s="58">
        <f>C49</f>
        <v>0</v>
      </c>
    </row>
    <row r="5" spans="1:10" ht="13.5">
      <c r="A5" s="6"/>
      <c r="B5" s="14"/>
      <c r="C5" s="14"/>
      <c r="D5" s="14"/>
      <c r="E5" s="143" t="s">
        <v>79</v>
      </c>
      <c r="F5" s="144"/>
      <c r="G5" s="143" t="s">
        <v>78</v>
      </c>
      <c r="H5" s="144"/>
      <c r="I5" s="14"/>
      <c r="J5" s="51"/>
    </row>
    <row r="6" spans="1:10" ht="36" customHeight="1">
      <c r="A6" s="6" t="s">
        <v>82</v>
      </c>
      <c r="B6" s="14" t="s">
        <v>183</v>
      </c>
      <c r="C6" s="14" t="s">
        <v>182</v>
      </c>
      <c r="D6" s="14" t="s">
        <v>80</v>
      </c>
      <c r="E6" s="14" t="s">
        <v>76</v>
      </c>
      <c r="F6" s="9" t="s">
        <v>3</v>
      </c>
      <c r="G6" s="14" t="s">
        <v>76</v>
      </c>
      <c r="H6" s="9" t="s">
        <v>3</v>
      </c>
      <c r="I6" s="14"/>
      <c r="J6" s="51"/>
    </row>
    <row r="7" spans="1:10" s="57" customFormat="1" ht="14.5">
      <c r="A7" s="136" t="s">
        <v>181</v>
      </c>
      <c r="B7" s="137"/>
      <c r="C7" s="137"/>
      <c r="D7" s="137"/>
      <c r="E7" s="137"/>
      <c r="F7" s="137"/>
      <c r="G7" s="137"/>
      <c r="H7" s="137"/>
      <c r="I7" s="138"/>
    </row>
    <row r="8" spans="1:10" s="55" customFormat="1" ht="13.5">
      <c r="A8" s="46" t="s">
        <v>180</v>
      </c>
      <c r="B8" s="14"/>
      <c r="C8" s="14" t="s">
        <v>163</v>
      </c>
      <c r="D8" s="14">
        <v>1</v>
      </c>
      <c r="E8" s="14"/>
      <c r="F8" s="14">
        <f t="shared" ref="F8:F19" si="0">E8*D8</f>
        <v>0</v>
      </c>
      <c r="G8" s="14"/>
      <c r="H8" s="14">
        <f t="shared" ref="H8:H19" si="1">G8*D8</f>
        <v>0</v>
      </c>
      <c r="I8" s="14">
        <f t="shared" ref="I8:I19" si="2">F8+H8</f>
        <v>0</v>
      </c>
    </row>
    <row r="9" spans="1:10" s="55" customFormat="1" ht="13.5">
      <c r="A9" s="46" t="s">
        <v>180</v>
      </c>
      <c r="B9" s="14"/>
      <c r="C9" s="14" t="s">
        <v>163</v>
      </c>
      <c r="D9" s="14">
        <v>1</v>
      </c>
      <c r="E9" s="14"/>
      <c r="F9" s="14">
        <f t="shared" si="0"/>
        <v>0</v>
      </c>
      <c r="G9" s="14"/>
      <c r="H9" s="14">
        <f t="shared" si="1"/>
        <v>0</v>
      </c>
      <c r="I9" s="14">
        <f t="shared" si="2"/>
        <v>0</v>
      </c>
    </row>
    <row r="10" spans="1:10" s="55" customFormat="1" ht="13.5">
      <c r="A10" s="46" t="s">
        <v>180</v>
      </c>
      <c r="B10" s="14"/>
      <c r="C10" s="14" t="s">
        <v>163</v>
      </c>
      <c r="D10" s="14">
        <v>1</v>
      </c>
      <c r="E10" s="14"/>
      <c r="F10" s="14">
        <f t="shared" si="0"/>
        <v>0</v>
      </c>
      <c r="G10" s="14"/>
      <c r="H10" s="14">
        <f t="shared" si="1"/>
        <v>0</v>
      </c>
      <c r="I10" s="14">
        <f t="shared" si="2"/>
        <v>0</v>
      </c>
    </row>
    <row r="11" spans="1:10" s="55" customFormat="1" ht="13.5">
      <c r="A11" s="46" t="s">
        <v>179</v>
      </c>
      <c r="B11" s="14"/>
      <c r="C11" s="14" t="s">
        <v>163</v>
      </c>
      <c r="D11" s="14">
        <v>19</v>
      </c>
      <c r="E11" s="14"/>
      <c r="F11" s="14">
        <f t="shared" si="0"/>
        <v>0</v>
      </c>
      <c r="G11" s="14"/>
      <c r="H11" s="14">
        <f t="shared" si="1"/>
        <v>0</v>
      </c>
      <c r="I11" s="14">
        <f t="shared" si="2"/>
        <v>0</v>
      </c>
    </row>
    <row r="12" spans="1:10" s="55" customFormat="1" ht="13.5">
      <c r="A12" s="46" t="s">
        <v>179</v>
      </c>
      <c r="B12" s="14"/>
      <c r="C12" s="14" t="s">
        <v>163</v>
      </c>
      <c r="D12" s="14">
        <v>4</v>
      </c>
      <c r="E12" s="14"/>
      <c r="F12" s="14">
        <f t="shared" si="0"/>
        <v>0</v>
      </c>
      <c r="G12" s="14"/>
      <c r="H12" s="14">
        <f t="shared" si="1"/>
        <v>0</v>
      </c>
      <c r="I12" s="14">
        <f t="shared" si="2"/>
        <v>0</v>
      </c>
    </row>
    <row r="13" spans="1:10" s="55" customFormat="1" ht="13.5">
      <c r="A13" s="46" t="s">
        <v>179</v>
      </c>
      <c r="B13" s="14"/>
      <c r="C13" s="14" t="s">
        <v>163</v>
      </c>
      <c r="D13" s="14">
        <v>2</v>
      </c>
      <c r="E13" s="14"/>
      <c r="F13" s="14">
        <f t="shared" si="0"/>
        <v>0</v>
      </c>
      <c r="G13" s="14"/>
      <c r="H13" s="14">
        <f t="shared" si="1"/>
        <v>0</v>
      </c>
      <c r="I13" s="14">
        <f t="shared" si="2"/>
        <v>0</v>
      </c>
    </row>
    <row r="14" spans="1:10" s="55" customFormat="1" ht="13.5">
      <c r="A14" s="46" t="s">
        <v>179</v>
      </c>
      <c r="B14" s="14"/>
      <c r="C14" s="14" t="s">
        <v>163</v>
      </c>
      <c r="D14" s="14">
        <v>2</v>
      </c>
      <c r="E14" s="14"/>
      <c r="F14" s="14">
        <f t="shared" si="0"/>
        <v>0</v>
      </c>
      <c r="G14" s="14"/>
      <c r="H14" s="14">
        <f t="shared" si="1"/>
        <v>0</v>
      </c>
      <c r="I14" s="14">
        <f t="shared" si="2"/>
        <v>0</v>
      </c>
    </row>
    <row r="15" spans="1:10" s="55" customFormat="1" ht="13.5">
      <c r="A15" s="46" t="s">
        <v>178</v>
      </c>
      <c r="B15" s="14"/>
      <c r="C15" s="14" t="s">
        <v>163</v>
      </c>
      <c r="D15" s="14">
        <v>1</v>
      </c>
      <c r="E15" s="14"/>
      <c r="F15" s="14">
        <f t="shared" si="0"/>
        <v>0</v>
      </c>
      <c r="G15" s="14"/>
      <c r="H15" s="14">
        <f t="shared" si="1"/>
        <v>0</v>
      </c>
      <c r="I15" s="14">
        <f t="shared" si="2"/>
        <v>0</v>
      </c>
    </row>
    <row r="16" spans="1:10" s="55" customFormat="1" ht="13.5">
      <c r="A16" s="46" t="s">
        <v>178</v>
      </c>
      <c r="B16" s="14"/>
      <c r="C16" s="14" t="s">
        <v>163</v>
      </c>
      <c r="D16" s="14">
        <v>1</v>
      </c>
      <c r="E16" s="14"/>
      <c r="F16" s="14">
        <f t="shared" si="0"/>
        <v>0</v>
      </c>
      <c r="G16" s="14"/>
      <c r="H16" s="14">
        <f t="shared" si="1"/>
        <v>0</v>
      </c>
      <c r="I16" s="14">
        <f t="shared" si="2"/>
        <v>0</v>
      </c>
    </row>
    <row r="17" spans="1:9" s="55" customFormat="1" ht="14" customHeight="1">
      <c r="A17" s="46" t="s">
        <v>177</v>
      </c>
      <c r="B17" s="14"/>
      <c r="C17" s="6" t="s">
        <v>163</v>
      </c>
      <c r="D17" s="14">
        <v>27</v>
      </c>
      <c r="E17" s="14"/>
      <c r="F17" s="14">
        <f t="shared" si="0"/>
        <v>0</v>
      </c>
      <c r="G17" s="14"/>
      <c r="H17" s="14">
        <f t="shared" si="1"/>
        <v>0</v>
      </c>
      <c r="I17" s="14">
        <f t="shared" si="2"/>
        <v>0</v>
      </c>
    </row>
    <row r="18" spans="1:9" s="55" customFormat="1" ht="14" customHeight="1">
      <c r="A18" s="46" t="s">
        <v>176</v>
      </c>
      <c r="B18" s="6"/>
      <c r="C18" s="6" t="s">
        <v>163</v>
      </c>
      <c r="D18" s="14">
        <v>2</v>
      </c>
      <c r="E18" s="6"/>
      <c r="F18" s="14">
        <f t="shared" si="0"/>
        <v>0</v>
      </c>
      <c r="G18" s="6"/>
      <c r="H18" s="14">
        <f t="shared" si="1"/>
        <v>0</v>
      </c>
      <c r="I18" s="14">
        <f t="shared" si="2"/>
        <v>0</v>
      </c>
    </row>
    <row r="19" spans="1:9" s="55" customFormat="1" ht="14" customHeight="1">
      <c r="A19" s="46" t="s">
        <v>176</v>
      </c>
      <c r="B19" s="22"/>
      <c r="C19" s="14" t="s">
        <v>163</v>
      </c>
      <c r="D19" s="14">
        <v>1</v>
      </c>
      <c r="E19" s="14"/>
      <c r="F19" s="14">
        <f t="shared" si="0"/>
        <v>0</v>
      </c>
      <c r="G19" s="14"/>
      <c r="H19" s="14">
        <f t="shared" si="1"/>
        <v>0</v>
      </c>
      <c r="I19" s="14">
        <f t="shared" si="2"/>
        <v>0</v>
      </c>
    </row>
    <row r="20" spans="1:9" s="55" customFormat="1" ht="14.5">
      <c r="A20" s="139" t="s">
        <v>175</v>
      </c>
      <c r="B20" s="139"/>
      <c r="C20" s="139"/>
      <c r="D20" s="139"/>
      <c r="E20" s="139"/>
      <c r="F20" s="139"/>
      <c r="G20" s="139"/>
      <c r="H20" s="139"/>
      <c r="I20" s="140"/>
    </row>
    <row r="21" spans="1:9" s="55" customFormat="1" ht="14.5">
      <c r="A21" t="s">
        <v>203</v>
      </c>
      <c r="B21" s="6" t="s">
        <v>204</v>
      </c>
      <c r="C21" s="14" t="s">
        <v>163</v>
      </c>
      <c r="D21" s="14">
        <v>17</v>
      </c>
      <c r="E21" s="14"/>
      <c r="F21" s="14">
        <f t="shared" ref="F21:F34" si="3">E21*D21</f>
        <v>0</v>
      </c>
      <c r="G21" s="14"/>
      <c r="H21" s="14">
        <f t="shared" ref="H21:H40" si="4">G21*D21</f>
        <v>0</v>
      </c>
      <c r="I21" s="14">
        <f t="shared" ref="I21:I41" si="5">F21+H21</f>
        <v>0</v>
      </c>
    </row>
    <row r="22" spans="1:9" s="55" customFormat="1" ht="14.5">
      <c r="A22" t="s">
        <v>203</v>
      </c>
      <c r="B22" s="6" t="s">
        <v>204</v>
      </c>
      <c r="C22" s="14" t="s">
        <v>163</v>
      </c>
      <c r="D22" s="14">
        <v>8</v>
      </c>
      <c r="E22" s="14"/>
      <c r="F22" s="14">
        <f t="shared" si="3"/>
        <v>0</v>
      </c>
      <c r="G22" s="14"/>
      <c r="H22" s="14">
        <f t="shared" si="4"/>
        <v>0</v>
      </c>
      <c r="I22" s="14">
        <f t="shared" si="5"/>
        <v>0</v>
      </c>
    </row>
    <row r="23" spans="1:9" s="55" customFormat="1" ht="14.5">
      <c r="A23" t="s">
        <v>203</v>
      </c>
      <c r="B23" s="6" t="s">
        <v>205</v>
      </c>
      <c r="C23" s="14" t="s">
        <v>163</v>
      </c>
      <c r="D23" s="14">
        <v>1</v>
      </c>
      <c r="E23" s="14"/>
      <c r="F23" s="14">
        <f t="shared" si="3"/>
        <v>0</v>
      </c>
      <c r="G23" s="14"/>
      <c r="H23" s="14">
        <f t="shared" si="4"/>
        <v>0</v>
      </c>
      <c r="I23" s="14">
        <f t="shared" si="5"/>
        <v>0</v>
      </c>
    </row>
    <row r="24" spans="1:9" s="55" customFormat="1" ht="13.5">
      <c r="A24" s="46" t="s">
        <v>174</v>
      </c>
      <c r="B24" s="66" t="s">
        <v>188</v>
      </c>
      <c r="C24" s="47" t="s">
        <v>169</v>
      </c>
      <c r="D24" s="14">
        <v>125</v>
      </c>
      <c r="E24" s="14"/>
      <c r="F24" s="14">
        <f t="shared" si="3"/>
        <v>0</v>
      </c>
      <c r="G24" s="14"/>
      <c r="H24" s="14">
        <f t="shared" si="4"/>
        <v>0</v>
      </c>
      <c r="I24" s="14">
        <f t="shared" si="5"/>
        <v>0</v>
      </c>
    </row>
    <row r="25" spans="1:9" s="55" customFormat="1" ht="13.5">
      <c r="A25" s="46" t="s">
        <v>174</v>
      </c>
      <c r="B25" s="65" t="s">
        <v>189</v>
      </c>
      <c r="C25" s="14" t="s">
        <v>169</v>
      </c>
      <c r="D25" s="14">
        <v>119</v>
      </c>
      <c r="E25" s="14"/>
      <c r="F25" s="14">
        <f t="shared" si="3"/>
        <v>0</v>
      </c>
      <c r="G25" s="14"/>
      <c r="H25" s="14">
        <f t="shared" si="4"/>
        <v>0</v>
      </c>
      <c r="I25" s="14">
        <f t="shared" si="5"/>
        <v>0</v>
      </c>
    </row>
    <row r="26" spans="1:9" s="55" customFormat="1" ht="13.5">
      <c r="A26" s="46" t="s">
        <v>174</v>
      </c>
      <c r="B26" s="65" t="s">
        <v>190</v>
      </c>
      <c r="C26" s="14" t="s">
        <v>169</v>
      </c>
      <c r="D26" s="14">
        <v>175</v>
      </c>
      <c r="E26" s="14"/>
      <c r="F26" s="14">
        <f t="shared" si="3"/>
        <v>0</v>
      </c>
      <c r="G26" s="14"/>
      <c r="H26" s="14">
        <f t="shared" si="4"/>
        <v>0</v>
      </c>
      <c r="I26" s="14">
        <f t="shared" si="5"/>
        <v>0</v>
      </c>
    </row>
    <row r="27" spans="1:9" s="55" customFormat="1" ht="13.5">
      <c r="A27" s="46" t="s">
        <v>174</v>
      </c>
      <c r="B27" s="65" t="s">
        <v>191</v>
      </c>
      <c r="C27" s="14" t="s">
        <v>169</v>
      </c>
      <c r="D27" s="14">
        <v>65</v>
      </c>
      <c r="E27" s="14"/>
      <c r="F27" s="14">
        <f t="shared" si="3"/>
        <v>0</v>
      </c>
      <c r="G27" s="14"/>
      <c r="H27" s="14">
        <f t="shared" si="4"/>
        <v>0</v>
      </c>
      <c r="I27" s="14">
        <f t="shared" si="5"/>
        <v>0</v>
      </c>
    </row>
    <row r="28" spans="1:9" s="55" customFormat="1" ht="13.5">
      <c r="A28" s="46" t="s">
        <v>174</v>
      </c>
      <c r="B28" s="65" t="s">
        <v>192</v>
      </c>
      <c r="C28" s="47" t="s">
        <v>169</v>
      </c>
      <c r="D28" s="14">
        <v>25</v>
      </c>
      <c r="E28" s="14"/>
      <c r="F28" s="14">
        <f t="shared" si="3"/>
        <v>0</v>
      </c>
      <c r="G28" s="14"/>
      <c r="H28" s="14">
        <f t="shared" si="4"/>
        <v>0</v>
      </c>
      <c r="I28" s="14">
        <f t="shared" si="5"/>
        <v>0</v>
      </c>
    </row>
    <row r="29" spans="1:9" s="56" customFormat="1" ht="13.5">
      <c r="A29" s="46" t="s">
        <v>174</v>
      </c>
      <c r="B29" s="65" t="s">
        <v>193</v>
      </c>
      <c r="C29" s="48" t="s">
        <v>169</v>
      </c>
      <c r="D29" s="14">
        <v>27</v>
      </c>
      <c r="E29" s="14"/>
      <c r="F29" s="14">
        <f t="shared" si="3"/>
        <v>0</v>
      </c>
      <c r="G29" s="14"/>
      <c r="H29" s="14">
        <f t="shared" si="4"/>
        <v>0</v>
      </c>
      <c r="I29" s="14">
        <f t="shared" si="5"/>
        <v>0</v>
      </c>
    </row>
    <row r="30" spans="1:9" s="56" customFormat="1" ht="13.5">
      <c r="A30" s="46" t="s">
        <v>174</v>
      </c>
      <c r="B30" s="65" t="s">
        <v>194</v>
      </c>
      <c r="C30" s="47" t="s">
        <v>169</v>
      </c>
      <c r="D30" s="14">
        <v>25</v>
      </c>
      <c r="E30" s="14"/>
      <c r="F30" s="14">
        <f t="shared" si="3"/>
        <v>0</v>
      </c>
      <c r="G30" s="14"/>
      <c r="H30" s="14">
        <f t="shared" si="4"/>
        <v>0</v>
      </c>
      <c r="I30" s="14">
        <f t="shared" si="5"/>
        <v>0</v>
      </c>
    </row>
    <row r="31" spans="1:9" s="55" customFormat="1" ht="13.5">
      <c r="A31" s="46" t="s">
        <v>173</v>
      </c>
      <c r="B31" s="66" t="s">
        <v>195</v>
      </c>
      <c r="C31" s="14" t="s">
        <v>169</v>
      </c>
      <c r="D31" s="14">
        <v>385</v>
      </c>
      <c r="E31" s="14"/>
      <c r="F31" s="14">
        <f t="shared" si="3"/>
        <v>0</v>
      </c>
      <c r="G31" s="14"/>
      <c r="H31" s="14">
        <f t="shared" si="4"/>
        <v>0</v>
      </c>
      <c r="I31" s="14">
        <f t="shared" si="5"/>
        <v>0</v>
      </c>
    </row>
    <row r="32" spans="1:9" s="55" customFormat="1" ht="13.5">
      <c r="A32" s="19" t="s">
        <v>172</v>
      </c>
      <c r="B32" s="66"/>
      <c r="C32" s="22" t="s">
        <v>41</v>
      </c>
      <c r="D32" s="14">
        <v>20</v>
      </c>
      <c r="E32" s="22"/>
      <c r="F32" s="14">
        <f t="shared" si="3"/>
        <v>0</v>
      </c>
      <c r="G32" s="22"/>
      <c r="H32" s="14">
        <f t="shared" si="4"/>
        <v>0</v>
      </c>
      <c r="I32" s="14">
        <f t="shared" si="5"/>
        <v>0</v>
      </c>
    </row>
    <row r="33" spans="1:10" s="55" customFormat="1" ht="13.5">
      <c r="A33" s="19" t="s">
        <v>171</v>
      </c>
      <c r="B33" s="66" t="s">
        <v>196</v>
      </c>
      <c r="C33" s="22" t="s">
        <v>169</v>
      </c>
      <c r="D33" s="14">
        <v>180</v>
      </c>
      <c r="E33" s="22"/>
      <c r="F33" s="14">
        <f t="shared" si="3"/>
        <v>0</v>
      </c>
      <c r="G33" s="22"/>
      <c r="H33" s="14">
        <f t="shared" si="4"/>
        <v>0</v>
      </c>
      <c r="I33" s="14">
        <f t="shared" si="5"/>
        <v>0</v>
      </c>
    </row>
    <row r="34" spans="1:10" s="55" customFormat="1" ht="13.5">
      <c r="A34" s="19" t="s">
        <v>170</v>
      </c>
      <c r="B34" s="66" t="s">
        <v>197</v>
      </c>
      <c r="C34" s="22" t="s">
        <v>169</v>
      </c>
      <c r="D34" s="14">
        <f>D33</f>
        <v>180</v>
      </c>
      <c r="E34" s="22"/>
      <c r="F34" s="14">
        <f t="shared" si="3"/>
        <v>0</v>
      </c>
      <c r="G34" s="22"/>
      <c r="H34" s="14">
        <f t="shared" si="4"/>
        <v>0</v>
      </c>
      <c r="I34" s="14">
        <f t="shared" si="5"/>
        <v>0</v>
      </c>
    </row>
    <row r="35" spans="1:10" s="55" customFormat="1" ht="13.5">
      <c r="A35" s="19" t="s">
        <v>168</v>
      </c>
      <c r="B35" s="64"/>
      <c r="C35" s="22" t="s">
        <v>167</v>
      </c>
      <c r="D35" s="14">
        <v>0.2</v>
      </c>
      <c r="E35" s="22"/>
      <c r="F35" s="14">
        <f>SUM(F21:F34)*D35</f>
        <v>0</v>
      </c>
      <c r="G35" s="22"/>
      <c r="H35" s="14">
        <f t="shared" si="4"/>
        <v>0</v>
      </c>
      <c r="I35" s="14">
        <f t="shared" si="5"/>
        <v>0</v>
      </c>
    </row>
    <row r="36" spans="1:10" s="55" customFormat="1" ht="13.5">
      <c r="A36" s="19" t="s">
        <v>166</v>
      </c>
      <c r="B36" s="67" t="s">
        <v>198</v>
      </c>
      <c r="C36" s="22" t="s">
        <v>121</v>
      </c>
      <c r="D36" s="14">
        <v>455</v>
      </c>
      <c r="E36" s="22"/>
      <c r="F36" s="14">
        <f>E36*D36</f>
        <v>0</v>
      </c>
      <c r="G36" s="22"/>
      <c r="H36" s="14">
        <f t="shared" si="4"/>
        <v>0</v>
      </c>
      <c r="I36" s="14">
        <f t="shared" si="5"/>
        <v>0</v>
      </c>
    </row>
    <row r="37" spans="1:10" s="55" customFormat="1" ht="13.5">
      <c r="A37" s="19" t="s">
        <v>165</v>
      </c>
      <c r="B37" s="66" t="s">
        <v>199</v>
      </c>
      <c r="C37" s="22" t="s">
        <v>39</v>
      </c>
      <c r="D37" s="14">
        <v>250</v>
      </c>
      <c r="E37" s="17"/>
      <c r="F37" s="14">
        <f>E37*D37</f>
        <v>0</v>
      </c>
      <c r="G37" s="22"/>
      <c r="H37" s="14">
        <f t="shared" si="4"/>
        <v>0</v>
      </c>
      <c r="I37" s="14">
        <f t="shared" si="5"/>
        <v>0</v>
      </c>
    </row>
    <row r="38" spans="1:10" s="55" customFormat="1" ht="13.5">
      <c r="A38" s="19" t="s">
        <v>164</v>
      </c>
      <c r="B38" s="66" t="s">
        <v>200</v>
      </c>
      <c r="C38" s="22" t="s">
        <v>163</v>
      </c>
      <c r="D38" s="14">
        <v>58</v>
      </c>
      <c r="E38" s="22"/>
      <c r="F38" s="14">
        <f>E38*D38</f>
        <v>0</v>
      </c>
      <c r="G38" s="22"/>
      <c r="H38" s="14">
        <f t="shared" si="4"/>
        <v>0</v>
      </c>
      <c r="I38" s="14">
        <f t="shared" si="5"/>
        <v>0</v>
      </c>
    </row>
    <row r="39" spans="1:10" s="55" customFormat="1" ht="13.5">
      <c r="A39" s="19" t="s">
        <v>162</v>
      </c>
      <c r="B39" s="64" t="s">
        <v>201</v>
      </c>
      <c r="C39" s="22" t="s">
        <v>161</v>
      </c>
      <c r="D39" s="14">
        <v>5</v>
      </c>
      <c r="E39" s="22"/>
      <c r="F39" s="14">
        <f>E39*D39</f>
        <v>0</v>
      </c>
      <c r="G39" s="22"/>
      <c r="H39" s="14">
        <f t="shared" si="4"/>
        <v>0</v>
      </c>
      <c r="I39" s="14">
        <f t="shared" si="5"/>
        <v>0</v>
      </c>
    </row>
    <row r="40" spans="1:10" s="55" customFormat="1" ht="13.5">
      <c r="A40" s="19" t="s">
        <v>202</v>
      </c>
      <c r="B40" s="22"/>
      <c r="C40" s="22" t="s">
        <v>161</v>
      </c>
      <c r="D40" s="14">
        <v>0.2</v>
      </c>
      <c r="E40" s="22"/>
      <c r="F40" s="14">
        <f>SUM(F36:F39)*D40</f>
        <v>0</v>
      </c>
      <c r="G40" s="22"/>
      <c r="H40" s="14">
        <f t="shared" si="4"/>
        <v>0</v>
      </c>
      <c r="I40" s="14">
        <f t="shared" si="5"/>
        <v>0</v>
      </c>
    </row>
    <row r="41" spans="1:10" ht="13.5">
      <c r="A41" s="59" t="s">
        <v>3</v>
      </c>
      <c r="B41" s="22"/>
      <c r="C41" s="22"/>
      <c r="D41" s="14"/>
      <c r="E41" s="22"/>
      <c r="F41" s="14">
        <f>SUM(F8:F40)</f>
        <v>0</v>
      </c>
      <c r="G41" s="22"/>
      <c r="H41" s="14">
        <f>SUM(H8:H40)</f>
        <v>0</v>
      </c>
      <c r="I41" s="14">
        <f t="shared" si="5"/>
        <v>0</v>
      </c>
      <c r="J41" s="51"/>
    </row>
    <row r="42" spans="1:10" ht="13.5">
      <c r="A42" s="60" t="s">
        <v>8</v>
      </c>
      <c r="B42" s="10">
        <v>0</v>
      </c>
      <c r="C42" s="22">
        <f>B42*F41</f>
        <v>0</v>
      </c>
      <c r="D42" s="14"/>
      <c r="E42" s="22"/>
      <c r="F42" s="14"/>
      <c r="G42" s="22"/>
      <c r="H42" s="14"/>
      <c r="I42" s="14"/>
      <c r="J42" s="51"/>
    </row>
    <row r="43" spans="1:10" ht="13.5">
      <c r="A43" s="12" t="s">
        <v>3</v>
      </c>
      <c r="B43" s="9"/>
      <c r="C43" s="22">
        <f>C42+I41</f>
        <v>0</v>
      </c>
      <c r="D43" s="14"/>
      <c r="E43" s="22"/>
      <c r="F43" s="14"/>
      <c r="G43" s="22"/>
      <c r="H43" s="14"/>
      <c r="I43" s="14"/>
      <c r="J43" s="51"/>
    </row>
    <row r="44" spans="1:10" ht="17" customHeight="1">
      <c r="A44" s="61" t="s">
        <v>7</v>
      </c>
      <c r="B44" s="10">
        <v>0</v>
      </c>
      <c r="C44" s="22">
        <f>C43*B44</f>
        <v>0</v>
      </c>
      <c r="D44" s="14"/>
      <c r="E44" s="22"/>
      <c r="F44" s="14"/>
      <c r="G44" s="22"/>
      <c r="H44" s="14"/>
      <c r="I44" s="14"/>
      <c r="J44" s="51"/>
    </row>
    <row r="45" spans="1:10" ht="17" customHeight="1">
      <c r="A45" s="12" t="s">
        <v>3</v>
      </c>
      <c r="B45" s="9"/>
      <c r="C45" s="22">
        <f>C44+C43</f>
        <v>0</v>
      </c>
      <c r="D45" s="14"/>
      <c r="E45" s="22"/>
      <c r="F45" s="14"/>
      <c r="G45" s="22"/>
      <c r="H45" s="14"/>
      <c r="I45" s="14"/>
      <c r="J45" s="51"/>
    </row>
    <row r="46" spans="1:10" ht="13.5">
      <c r="A46" s="61" t="s">
        <v>160</v>
      </c>
      <c r="B46" s="10">
        <v>0</v>
      </c>
      <c r="C46" s="14">
        <f>C45*B46</f>
        <v>0</v>
      </c>
      <c r="D46" s="14"/>
      <c r="E46" s="22"/>
      <c r="F46" s="14"/>
      <c r="G46" s="22"/>
      <c r="H46" s="14"/>
      <c r="I46" s="14"/>
      <c r="J46" s="51"/>
    </row>
    <row r="47" spans="1:10" ht="13.5">
      <c r="A47" s="12" t="s">
        <v>3</v>
      </c>
      <c r="B47" s="9"/>
      <c r="C47" s="29">
        <f>C46+C45</f>
        <v>0</v>
      </c>
      <c r="D47" s="14"/>
      <c r="E47" s="14"/>
      <c r="F47" s="14"/>
      <c r="G47" s="14"/>
      <c r="H47" s="14"/>
      <c r="I47" s="14"/>
      <c r="J47" s="51"/>
    </row>
    <row r="48" spans="1:10" ht="13.5">
      <c r="A48" s="62" t="s">
        <v>2</v>
      </c>
      <c r="B48" s="10">
        <v>0.18</v>
      </c>
      <c r="C48" s="29">
        <f>C47*B48</f>
        <v>0</v>
      </c>
      <c r="D48" s="14"/>
      <c r="E48" s="29"/>
      <c r="F48" s="14"/>
      <c r="G48" s="29"/>
      <c r="H48" s="14"/>
      <c r="I48" s="14"/>
      <c r="J48" s="51"/>
    </row>
    <row r="49" spans="1:10" ht="13.5">
      <c r="A49" s="63" t="s">
        <v>1</v>
      </c>
      <c r="B49" s="6"/>
      <c r="C49" s="29">
        <f>C48+C47</f>
        <v>0</v>
      </c>
      <c r="D49" s="14"/>
      <c r="E49" s="29"/>
      <c r="F49" s="14"/>
      <c r="G49" s="29"/>
      <c r="H49" s="14"/>
      <c r="I49" s="14"/>
      <c r="J49" s="51"/>
    </row>
  </sheetData>
  <mergeCells count="8">
    <mergeCell ref="A7:I7"/>
    <mergeCell ref="A20:I20"/>
    <mergeCell ref="A2:J2"/>
    <mergeCell ref="A3:J3"/>
    <mergeCell ref="E4:I4"/>
    <mergeCell ref="A4:B4"/>
    <mergeCell ref="E5:F5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თავფურცელი</vt:lpstr>
      <vt:lpstr>BIH ER</vt:lpstr>
      <vt:lpstr>BIH CT</vt:lpstr>
      <vt:lpstr>BIH Cooling heating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Sulkhan Mikeladze</dc:creator>
  <cp:lastModifiedBy>Davit Ozashvili</cp:lastModifiedBy>
  <dcterms:created xsi:type="dcterms:W3CDTF">2020-11-09T10:19:53Z</dcterms:created>
  <dcterms:modified xsi:type="dcterms:W3CDTF">2020-11-10T08:06:20Z</dcterms:modified>
</cp:coreProperties>
</file>